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220" windowWidth="20730" windowHeight="4905" tabRatio="704" activeTab="1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</sheets>
  <definedNames>
    <definedName name="____W.O.R.K.B.O.O.K..C.O.N.T.E.N.T.S____">#REF!</definedName>
    <definedName name="_xlnm.Print_Area" localSheetId="4">Kadar.nem.!$A$1:$I$23</definedName>
    <definedName name="_xlnm.Print_Titles" localSheetId="1">Kadar.ode.!$6:$8</definedName>
    <definedName name="_xlnm.Print_Titles" localSheetId="3">Kadar.zaj.med.del.!$A:$A</definedName>
  </definedNames>
  <calcPr calcId="145621"/>
</workbook>
</file>

<file path=xl/calcChain.xml><?xml version="1.0" encoding="utf-8"?>
<calcChain xmlns="http://schemas.openxmlformats.org/spreadsheetml/2006/main">
  <c r="C39" i="189" l="1"/>
  <c r="C31" i="189"/>
  <c r="B31" i="189"/>
  <c r="D20" i="189"/>
  <c r="D21" i="189"/>
  <c r="D22" i="189"/>
  <c r="D23" i="189"/>
  <c r="D24" i="189"/>
  <c r="D25" i="189"/>
  <c r="D26" i="189"/>
  <c r="D27" i="189"/>
  <c r="D28" i="189"/>
  <c r="D29" i="189"/>
  <c r="D30" i="189"/>
  <c r="D31" i="189"/>
  <c r="D32" i="189"/>
  <c r="D33" i="189"/>
  <c r="D34" i="189"/>
  <c r="D35" i="189"/>
  <c r="D36" i="189"/>
  <c r="D37" i="189"/>
  <c r="D38" i="189"/>
  <c r="D9" i="189"/>
  <c r="D10" i="189"/>
  <c r="D11" i="189"/>
  <c r="D12" i="189"/>
  <c r="D13" i="189"/>
  <c r="D14" i="189"/>
  <c r="D15" i="189"/>
  <c r="D16" i="189"/>
  <c r="D17" i="189"/>
  <c r="D18" i="189"/>
  <c r="D19" i="189"/>
  <c r="D9" i="174" l="1"/>
  <c r="D8" i="174"/>
  <c r="R39" i="189" l="1"/>
  <c r="I14" i="174" l="1"/>
  <c r="J14" i="174"/>
  <c r="H14" i="174"/>
  <c r="Q20" i="189" l="1"/>
  <c r="B9" i="169" l="1"/>
  <c r="D39" i="189"/>
  <c r="E39" i="189"/>
  <c r="F39" i="189"/>
  <c r="G39" i="189"/>
  <c r="H39" i="189"/>
  <c r="I39" i="189"/>
  <c r="J39" i="189"/>
  <c r="K39" i="189"/>
  <c r="L39" i="189"/>
  <c r="M39" i="189"/>
  <c r="N39" i="189"/>
  <c r="O39" i="189"/>
  <c r="P39" i="189"/>
  <c r="S39" i="189"/>
  <c r="X39" i="189" s="1"/>
  <c r="D10" i="174" s="1"/>
  <c r="T39" i="189"/>
  <c r="U39" i="189"/>
  <c r="V39" i="189"/>
  <c r="W39" i="189"/>
  <c r="Z39" i="189"/>
  <c r="AA39" i="189"/>
  <c r="AB39" i="189"/>
  <c r="AD39" i="189"/>
  <c r="AE39" i="189"/>
  <c r="AF39" i="189"/>
  <c r="B39" i="189"/>
  <c r="Y39" i="189" l="1"/>
  <c r="AC39" i="189"/>
  <c r="Q39" i="189"/>
  <c r="AC18" i="189"/>
  <c r="AC19" i="189"/>
  <c r="AC20" i="189"/>
  <c r="AC21" i="189"/>
  <c r="AC22" i="189"/>
  <c r="AC23" i="189"/>
  <c r="AC24" i="189"/>
  <c r="AC25" i="189"/>
  <c r="AC26" i="189"/>
  <c r="AC27" i="189"/>
  <c r="AC28" i="189"/>
  <c r="AC29" i="189"/>
  <c r="AC30" i="189"/>
  <c r="AC31" i="189"/>
  <c r="AC32" i="189"/>
  <c r="X18" i="189"/>
  <c r="Y18" i="189" s="1"/>
  <c r="X19" i="189"/>
  <c r="Y19" i="189" s="1"/>
  <c r="X20" i="189"/>
  <c r="Y20" i="189" s="1"/>
  <c r="X21" i="189"/>
  <c r="Y21" i="189" s="1"/>
  <c r="X22" i="189"/>
  <c r="Y22" i="189" s="1"/>
  <c r="X23" i="189"/>
  <c r="Y23" i="189" s="1"/>
  <c r="X24" i="189"/>
  <c r="Y24" i="189" s="1"/>
  <c r="X25" i="189"/>
  <c r="Y25" i="189" s="1"/>
  <c r="X26" i="189"/>
  <c r="Y26" i="189" s="1"/>
  <c r="X27" i="189"/>
  <c r="Y27" i="189" s="1"/>
  <c r="X28" i="189"/>
  <c r="Y28" i="189" s="1"/>
  <c r="X29" i="189"/>
  <c r="Y29" i="189" s="1"/>
  <c r="X30" i="189"/>
  <c r="Y30" i="189" s="1"/>
  <c r="X31" i="189"/>
  <c r="Y31" i="189" s="1"/>
  <c r="X32" i="189"/>
  <c r="Y32" i="189" s="1"/>
  <c r="P18" i="189"/>
  <c r="Q18" i="189" s="1"/>
  <c r="P19" i="189"/>
  <c r="Q19" i="189" s="1"/>
  <c r="P20" i="189"/>
  <c r="P21" i="189"/>
  <c r="Q21" i="189" s="1"/>
  <c r="P22" i="189"/>
  <c r="Q22" i="189" s="1"/>
  <c r="P23" i="189"/>
  <c r="Q23" i="189" s="1"/>
  <c r="P24" i="189"/>
  <c r="Q24" i="189" s="1"/>
  <c r="P25" i="189"/>
  <c r="Q25" i="189" s="1"/>
  <c r="P26" i="189"/>
  <c r="Q26" i="189" s="1"/>
  <c r="P27" i="189"/>
  <c r="Q27" i="189" s="1"/>
  <c r="P28" i="189"/>
  <c r="Q28" i="189" s="1"/>
  <c r="P29" i="189"/>
  <c r="Q29" i="189" s="1"/>
  <c r="P30" i="189"/>
  <c r="Q30" i="189" s="1"/>
  <c r="P31" i="189"/>
  <c r="Q31" i="189" s="1"/>
  <c r="H17" i="189"/>
  <c r="H18" i="189"/>
  <c r="H19" i="189"/>
  <c r="H20" i="189"/>
  <c r="H21" i="189"/>
  <c r="H22" i="189"/>
  <c r="H23" i="189"/>
  <c r="H24" i="189"/>
  <c r="H25" i="189"/>
  <c r="H26" i="189"/>
  <c r="H27" i="189"/>
  <c r="H28" i="189"/>
  <c r="H29" i="189"/>
  <c r="H30" i="189"/>
  <c r="H31" i="189"/>
  <c r="W23" i="192" l="1"/>
  <c r="V23" i="192"/>
  <c r="U23" i="192"/>
  <c r="T23" i="192"/>
  <c r="R23" i="192"/>
  <c r="Q23" i="192"/>
  <c r="N23" i="192"/>
  <c r="M23" i="192"/>
  <c r="L23" i="192"/>
  <c r="E23" i="192"/>
  <c r="F23" i="192"/>
  <c r="G23" i="192"/>
  <c r="H23" i="192"/>
  <c r="I23" i="192"/>
  <c r="D23" i="192"/>
  <c r="S22" i="192"/>
  <c r="P22" i="192"/>
  <c r="O22" i="192"/>
  <c r="K22" i="192"/>
  <c r="J22" i="192"/>
  <c r="C1" i="174" l="1"/>
  <c r="C2" i="174"/>
  <c r="C3" i="174"/>
  <c r="C3" i="169" l="1"/>
  <c r="C3" i="192"/>
  <c r="C3" i="191"/>
  <c r="C2" i="169"/>
  <c r="C2" i="192"/>
  <c r="C2" i="191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F9" i="174"/>
  <c r="C9" i="174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C10" i="174" s="1"/>
  <c r="H18" i="191"/>
  <c r="G18" i="191"/>
  <c r="F18" i="191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S21" i="192"/>
  <c r="P21" i="192"/>
  <c r="K21" i="192"/>
  <c r="S20" i="192"/>
  <c r="S23" i="192" s="1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F8" i="174"/>
  <c r="AC38" i="189"/>
  <c r="X38" i="189"/>
  <c r="Y38" i="189" s="1"/>
  <c r="P38" i="189"/>
  <c r="Q38" i="189" s="1"/>
  <c r="H38" i="189"/>
  <c r="AC37" i="189"/>
  <c r="X37" i="189"/>
  <c r="Y37" i="189" s="1"/>
  <c r="P37" i="189"/>
  <c r="Q37" i="189" s="1"/>
  <c r="H37" i="189"/>
  <c r="AC36" i="189"/>
  <c r="X36" i="189"/>
  <c r="Y36" i="189" s="1"/>
  <c r="P36" i="189"/>
  <c r="Q36" i="189" s="1"/>
  <c r="H36" i="189"/>
  <c r="AC35" i="189"/>
  <c r="X35" i="189"/>
  <c r="Y35" i="189" s="1"/>
  <c r="P35" i="189"/>
  <c r="Q35" i="189" s="1"/>
  <c r="H35" i="189"/>
  <c r="AC34" i="189"/>
  <c r="X34" i="189"/>
  <c r="Y34" i="189" s="1"/>
  <c r="P34" i="189"/>
  <c r="Q34" i="189" s="1"/>
  <c r="H34" i="189"/>
  <c r="AC33" i="189"/>
  <c r="X33" i="189"/>
  <c r="Y33" i="189" s="1"/>
  <c r="P33" i="189"/>
  <c r="Q33" i="189" s="1"/>
  <c r="H33" i="189"/>
  <c r="P32" i="189"/>
  <c r="Q32" i="189" s="1"/>
  <c r="H32" i="189"/>
  <c r="AC17" i="189"/>
  <c r="X17" i="189"/>
  <c r="Y17" i="189" s="1"/>
  <c r="P17" i="189"/>
  <c r="Q17" i="189" s="1"/>
  <c r="AC16" i="189"/>
  <c r="X16" i="189"/>
  <c r="Y16" i="189" s="1"/>
  <c r="P16" i="189"/>
  <c r="Q16" i="189" s="1"/>
  <c r="H16" i="189"/>
  <c r="AC15" i="189"/>
  <c r="X15" i="189"/>
  <c r="Y15" i="189" s="1"/>
  <c r="P15" i="189"/>
  <c r="Q15" i="189" s="1"/>
  <c r="H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AC12" i="189"/>
  <c r="X12" i="189"/>
  <c r="Y12" i="189" s="1"/>
  <c r="P12" i="189"/>
  <c r="Q12" i="189" s="1"/>
  <c r="H12" i="189"/>
  <c r="AC11" i="189"/>
  <c r="X11" i="189"/>
  <c r="Y11" i="189" s="1"/>
  <c r="P11" i="189"/>
  <c r="Q11" i="189" s="1"/>
  <c r="H11" i="189"/>
  <c r="AC10" i="189"/>
  <c r="X10" i="189"/>
  <c r="Y10" i="189" s="1"/>
  <c r="P10" i="189"/>
  <c r="Q10" i="189" s="1"/>
  <c r="H10" i="189"/>
  <c r="AC9" i="189"/>
  <c r="X9" i="189"/>
  <c r="Y9" i="189" s="1"/>
  <c r="P9" i="189"/>
  <c r="Q9" i="189" s="1"/>
  <c r="H9" i="189"/>
  <c r="P23" i="192" l="1"/>
  <c r="O23" i="192"/>
  <c r="K23" i="192"/>
  <c r="J23" i="192"/>
  <c r="F11" i="174"/>
  <c r="E9" i="174"/>
  <c r="G9" i="174"/>
  <c r="K9" i="174"/>
  <c r="K13" i="174"/>
  <c r="G13" i="174"/>
  <c r="E13" i="174"/>
  <c r="C8" i="174"/>
  <c r="D11" i="174"/>
  <c r="F10" i="174"/>
  <c r="C11" i="174"/>
  <c r="G12" i="174"/>
  <c r="K12" i="174"/>
  <c r="E12" i="174"/>
  <c r="D23" i="169"/>
  <c r="G23" i="169"/>
  <c r="I18" i="191"/>
  <c r="L18" i="191"/>
  <c r="O18" i="191"/>
  <c r="F14" i="174" l="1"/>
  <c r="G10" i="174"/>
  <c r="K10" i="174"/>
  <c r="G11" i="174"/>
  <c r="K11" i="174"/>
  <c r="E11" i="174"/>
  <c r="G8" i="174"/>
  <c r="K8" i="174"/>
  <c r="C14" i="174"/>
  <c r="K14" i="174" s="1"/>
  <c r="E10" i="174"/>
  <c r="D14" i="174" l="1"/>
  <c r="G14" i="174"/>
  <c r="E8" i="174"/>
  <c r="E14" i="174" s="1"/>
</calcChain>
</file>

<file path=xl/sharedStrings.xml><?xml version="1.0" encoding="utf-8"?>
<sst xmlns="http://schemas.openxmlformats.org/spreadsheetml/2006/main" count="255" uniqueCount="199">
  <si>
    <t>УКУПНО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</si>
  <si>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</si>
  <si>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</si>
  <si>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</si>
  <si>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</si>
  <si>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</si>
  <si>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</si>
  <si>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</si>
  <si>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</si>
  <si>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</si>
  <si>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</si>
  <si>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</si>
  <si>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</si>
  <si>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</si>
  <si>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</si>
  <si>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</si>
  <si>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</si>
  <si>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</si>
  <si>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</si>
  <si>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</si>
  <si>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</si>
  <si>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</si>
  <si>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</si>
  <si>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</si>
  <si>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</si>
  <si>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</si>
  <si>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</si>
  <si>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</si>
  <si>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</si>
  <si>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</si>
  <si>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</si>
  <si>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</si>
  <si>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</si>
  <si>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</si>
  <si>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</si>
  <si>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</si>
  <si>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</si>
  <si>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</si>
  <si>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</si>
  <si>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</si>
  <si>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</si>
  <si>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</si>
  <si>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</si>
  <si>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</si>
  <si>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</si>
  <si>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</si>
  <si>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8.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</si>
  <si>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</si>
  <si>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</si>
  <si>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</si>
  <si>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</si>
  <si>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</si>
  <si>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</si>
  <si>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</si>
  <si>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</si>
  <si>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</si>
  <si>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</si>
  <si>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</si>
  <si>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</si>
  <si>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</si>
  <si>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</si>
  <si>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</si>
  <si>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</si>
  <si>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</si>
  <si>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</si>
  <si>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</si>
  <si>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</si>
  <si>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</si>
  <si>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</si>
  <si>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</si>
  <si>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</si>
  <si>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</si>
  <si>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</si>
  <si>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</si>
  <si>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</si>
  <si>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</si>
  <si>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</si>
  <si>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</si>
  <si>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</si>
  <si>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</si>
  <si>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</si>
  <si>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</si>
  <si>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</si>
  <si>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</si>
  <si>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</si>
  <si>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</si>
  <si>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</si>
  <si>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</si>
  <si>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</si>
  <si>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</si>
  <si>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</si>
  <si>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</si>
  <si>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</si>
  <si>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</si>
  <si>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</si>
  <si>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</si>
  <si>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</si>
  <si>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</si>
  <si>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</si>
  <si>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Неонатологија</t>
  </si>
  <si>
    <t>Операције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</si>
  <si>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</si>
  <si>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</si>
  <si>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</si>
  <si>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</si>
  <si>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</si>
  <si>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</si>
  <si>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</si>
  <si>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</si>
  <si>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</si>
  <si>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</si>
  <si>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</si>
  <si>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</si>
  <si>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</si>
  <si>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</si>
  <si>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Унети матични број здравствене установе</t>
  </si>
  <si>
    <t>Унети назив здравствене установе</t>
  </si>
  <si>
    <t>Дијагностички сродне групе (ДСГ)</t>
  </si>
  <si>
    <t>Здравствене услуге</t>
  </si>
  <si>
    <t>Дијагностичке процедуре са снимањем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</si>
  <si>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</si>
  <si>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</si>
  <si>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</si>
  <si>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</si>
  <si>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</si>
  <si>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</si>
  <si>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</si>
  <si>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</si>
  <si>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</si>
  <si>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</si>
  <si>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</si>
  <si>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</si>
  <si>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</si>
  <si>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</si>
  <si>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</si>
  <si>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</si>
  <si>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</si>
  <si>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</si>
  <si>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</si>
  <si>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</si>
  <si>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</si>
  <si>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</si>
  <si>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</si>
  <si>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</si>
  <si>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</si>
  <si>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</si>
  <si>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</si>
  <si>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</si>
  <si>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</si>
  <si>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>Збирна табела врсте здравствених услуга које се пружају у здравственој установи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</si>
  <si>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</si>
  <si>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</si>
  <si>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</si>
  <si>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</si>
  <si>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</si>
  <si>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</si>
  <si>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ЗА 2023. ГОДИНУ</t>
  </si>
  <si>
    <t>Превенција и контрола болничких инфекција</t>
  </si>
  <si>
    <t>ИНТЕРНИСТИЧКА КЛИНИКА</t>
  </si>
  <si>
    <t>БОЛНИЦА ЗА НЕУРОЛОГИЈУ</t>
  </si>
  <si>
    <t>ОДЕЉЕЊЕ ИНТЕНЗИВНЕ ТЕРАПИЈЕ-ХИР</t>
  </si>
  <si>
    <t>БОЛНИЦА ЗА ОНКОЛОГИЈУ</t>
  </si>
  <si>
    <t>СЛУЖБА КАРДИОЛОГИЈЕ</t>
  </si>
  <si>
    <t>СЛУЖБА ГАСТРОЕНТЕРОЛОГИЈЕ СА ХЕПАТОЛОГИЈОМ</t>
  </si>
  <si>
    <t>ОДЕЉЕЊЕ ИНТЕНЗИВНЕ ТЕРАПИЈЕ-ИНТ</t>
  </si>
  <si>
    <t>СЛУЖБА ПУЛМОЛОГИЈЕ СА ПНЕУМОФИЗИОЛОГИЈОМ</t>
  </si>
  <si>
    <t>ОДСЕК ТБЦ</t>
  </si>
  <si>
    <t>СЛУЖБА ЕНДОКРИНОЛОГИЈЕ</t>
  </si>
  <si>
    <t>СЛУЖБА НЕФРОЛОГИЈЕ</t>
  </si>
  <si>
    <t>СЛУЖБА ХЕМАТОЛОГИЈЕ</t>
  </si>
  <si>
    <t>СЛУЖБА ИНТЕРНИСТИЧКЕ ГЕРИЈАТРИЈЕ</t>
  </si>
  <si>
    <t>СЛУЖБА НЕУРОХИРУРГИЈЕ</t>
  </si>
  <si>
    <t>СЛУЖБА ОРЛ СА МФХ</t>
  </si>
  <si>
    <t>СЛУЖБА УРОЛОГИЈЕ</t>
  </si>
  <si>
    <t>СЛУЖБА ОПШТЕ ХИРУРГИЈЕ</t>
  </si>
  <si>
    <t>СЛУЖБА ОРТОПЕДИЈЕ СА ТРАУМАТОЛОГИЈОМ</t>
  </si>
  <si>
    <t>СЛУЖБА БАРОМЕДИЦИНЕ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</si>
  <si>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</si>
  <si>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</si>
  <si>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</si>
  <si>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</si>
  <si>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СЛ.ЗА СПЕЦИЈАЛИСТИЧКЕ И КОНСУЛТАТИВНЕ ПРЕГЛЕДЕ</t>
  </si>
  <si>
    <t>* КАБИНЕТ ЗА ОФТАМОЛОГИЈУ</t>
  </si>
  <si>
    <t>* КАБИНЕТ ЗА ДЕРМАТОВЕНЕРОЛОГИЈУ</t>
  </si>
  <si>
    <t xml:space="preserve">* КАБИНЕТ ЗА РЕУМАТОЛОГИЈУ </t>
  </si>
  <si>
    <t>* КАБИНЕТ ЗА НЕУРОПСИХИЈАТРИЈУ</t>
  </si>
  <si>
    <t>стандардна нега и полуинтензивна нега</t>
  </si>
  <si>
    <t>Стандардна нега и полуинтензивна нега</t>
  </si>
  <si>
    <t>Дневна</t>
  </si>
  <si>
    <t>Служба за правне и економско финансијске послове</t>
  </si>
  <si>
    <t>Служба за техничке и друге и сличне послове</t>
  </si>
  <si>
    <t>Служба за неонатологију у болници за гинекологију и акушерство</t>
  </si>
  <si>
    <t xml:space="preserve">        КЛИНИЧКО БОЛНИЧКИ ЦЕНТАР  ЗЕМУН     </t>
  </si>
  <si>
    <t>Просечна дневна заузетост постеља у 2023. (%)</t>
  </si>
  <si>
    <t>БОЛНИЦА ЗА ПЕДИЈАТРИЈУ</t>
  </si>
  <si>
    <t xml:space="preserve"> КЛИНИКА ЗА ХИРУРГИЈУ</t>
  </si>
  <si>
    <t>31.12.2023.</t>
  </si>
  <si>
    <t>Број исписаних болесника јануар-децембар 2023.</t>
  </si>
  <si>
    <t>Број бо  дана јануар-децембар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</si>
</sst>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)@"/>
    <numFmt numFmtId="165" formatCode="0;0;;@"/>
  </numFmts>
  <fonts count="37">
    <font>
      <sz val="10"/>
      <name val="HelveticaPlain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7"/>
      <name val="Arial"/>
      <family val="2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name val="HelveticaPlain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4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1" fillId="0" borderId="0">
      <alignment horizontal="left" vertical="center" indent="1"/>
    </xf>
    <xf numFmtId="0" fontId="6" fillId="0" borderId="0"/>
    <xf numFmtId="0" fontId="17" fillId="0" borderId="0"/>
    <xf numFmtId="0" fontId="22" fillId="0" borderId="0"/>
    <xf numFmtId="0" fontId="6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3" fillId="6" borderId="7">
      <alignment vertical="center"/>
    </xf>
    <xf numFmtId="0" fontId="24" fillId="0" borderId="7">
      <alignment horizontal="left" vertical="center" wrapText="1"/>
      <protection locked="0"/>
    </xf>
    <xf numFmtId="0" fontId="25" fillId="0" borderId="8" applyNumberFormat="0" applyFill="0" applyAlignment="0" applyProtection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Border="1"/>
    <xf numFmtId="0" fontId="9" fillId="0" borderId="0" xfId="2" applyFont="1" applyProtection="1"/>
    <xf numFmtId="0" fontId="5" fillId="0" borderId="0" xfId="2" applyFont="1" applyAlignment="1" applyProtection="1"/>
    <xf numFmtId="3" fontId="9" fillId="0" borderId="0" xfId="2" applyNumberFormat="1" applyFont="1" applyProtection="1"/>
    <xf numFmtId="0" fontId="9" fillId="0" borderId="0" xfId="2" applyFont="1" applyAlignment="1" applyProtection="1">
      <alignment horizontal="center" vertical="center" wrapText="1"/>
    </xf>
    <xf numFmtId="0" fontId="2" fillId="0" borderId="0" xfId="2" applyFont="1" applyProtection="1"/>
    <xf numFmtId="3" fontId="9" fillId="0" borderId="0" xfId="2" applyNumberFormat="1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left" vertical="center" wrapText="1"/>
    </xf>
    <xf numFmtId="0" fontId="9" fillId="0" borderId="0" xfId="2" applyFont="1" applyAlignment="1" applyProtection="1">
      <alignment horizontal="left" wrapText="1"/>
    </xf>
    <xf numFmtId="0" fontId="9" fillId="0" borderId="0" xfId="2" applyFont="1" applyAlignment="1" applyProtection="1">
      <alignment wrapText="1"/>
    </xf>
    <xf numFmtId="3" fontId="9" fillId="0" borderId="0" xfId="2" applyNumberFormat="1" applyFont="1" applyAlignment="1" applyProtection="1">
      <alignment wrapText="1"/>
    </xf>
    <xf numFmtId="0" fontId="9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center" wrapText="1"/>
    </xf>
    <xf numFmtId="0" fontId="2" fillId="0" borderId="0" xfId="2" applyFont="1" applyAlignment="1" applyProtection="1">
      <alignment wrapText="1"/>
    </xf>
    <xf numFmtId="0" fontId="9" fillId="0" borderId="0" xfId="2" applyFont="1" applyFill="1" applyProtection="1"/>
    <xf numFmtId="0" fontId="2" fillId="0" borderId="0" xfId="2" applyFont="1" applyFill="1" applyProtection="1"/>
    <xf numFmtId="3" fontId="5" fillId="0" borderId="0" xfId="2" applyNumberFormat="1" applyFont="1" applyProtection="1"/>
    <xf numFmtId="0" fontId="5" fillId="0" borderId="0" xfId="2" applyFont="1" applyProtection="1"/>
    <xf numFmtId="3" fontId="5" fillId="0" borderId="0" xfId="2" applyNumberFormat="1" applyFont="1" applyAlignment="1" applyProtection="1">
      <alignment horizontal="center" vertical="center" wrapText="1"/>
    </xf>
    <xf numFmtId="3" fontId="5" fillId="0" borderId="0" xfId="2" applyNumberFormat="1" applyFont="1" applyAlignment="1" applyProtection="1">
      <alignment wrapText="1"/>
    </xf>
    <xf numFmtId="0" fontId="2" fillId="0" borderId="0" xfId="2" applyFont="1" applyAlignment="1" applyProtection="1">
      <alignment horizontal="right"/>
    </xf>
    <xf numFmtId="0" fontId="2" fillId="0" borderId="0" xfId="2" applyFont="1" applyAlignment="1" applyProtection="1">
      <alignment horizontal="center" vertical="center" wrapText="1"/>
    </xf>
    <xf numFmtId="0" fontId="8" fillId="0" borderId="0" xfId="2" applyFont="1" applyProtection="1"/>
    <xf numFmtId="0" fontId="9" fillId="0" borderId="0" xfId="2" applyFont="1" applyAlignment="1" applyProtection="1"/>
    <xf numFmtId="0" fontId="2" fillId="0" borderId="0" xfId="7" applyFont="1" applyProtection="1"/>
    <xf numFmtId="0" fontId="0" fillId="0" borderId="0" xfId="0" applyBorder="1"/>
    <xf numFmtId="0" fontId="9" fillId="0" borderId="0" xfId="2" applyFont="1" applyFill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49" fontId="6" fillId="0" borderId="0" xfId="2" applyNumberFormat="1" applyFont="1" applyFill="1" applyProtection="1"/>
    <xf numFmtId="0" fontId="6" fillId="0" borderId="0" xfId="2" applyFont="1" applyAlignment="1" applyProtection="1">
      <alignment horizontal="left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wrapText="1"/>
    </xf>
    <xf numFmtId="0" fontId="2" fillId="0" borderId="0" xfId="2" applyFont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textRotation="90"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15" fillId="0" borderId="0" xfId="2" applyFont="1" applyFill="1" applyBorder="1" applyAlignment="1" applyProtection="1">
      <alignment horizontal="left" wrapText="1"/>
    </xf>
    <xf numFmtId="0" fontId="15" fillId="0" borderId="0" xfId="2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horizontal="center" vertical="center" wrapText="1"/>
      <protection locked="0"/>
    </xf>
    <xf numFmtId="3" fontId="14" fillId="4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0" fontId="14" fillId="0" borderId="0" xfId="2" applyFont="1" applyProtection="1"/>
    <xf numFmtId="0" fontId="14" fillId="4" borderId="1" xfId="0" applyFont="1" applyFill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wrapText="1"/>
    </xf>
    <xf numFmtId="3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/>
      <protection locked="0"/>
    </xf>
    <xf numFmtId="0" fontId="6" fillId="0" borderId="0" xfId="2" applyFont="1" applyProtection="1"/>
    <xf numFmtId="0" fontId="6" fillId="0" borderId="0" xfId="9" applyFont="1" applyAlignment="1" applyProtection="1">
      <alignment horizontal="right"/>
    </xf>
    <xf numFmtId="0" fontId="14" fillId="0" borderId="1" xfId="2" applyFont="1" applyBorder="1" applyAlignment="1" applyProtection="1">
      <alignment vertical="center" wrapText="1"/>
    </xf>
    <xf numFmtId="0" fontId="16" fillId="3" borderId="1" xfId="8" applyFont="1" applyFill="1" applyBorder="1" applyAlignment="1" applyProtection="1">
      <alignment horizontal="right"/>
    </xf>
    <xf numFmtId="0" fontId="6" fillId="0" borderId="0" xfId="2" applyNumberFormat="1" applyFont="1" applyFill="1" applyProtection="1"/>
    <xf numFmtId="0" fontId="15" fillId="0" borderId="0" xfId="2" applyFont="1" applyFill="1" applyBorder="1" applyAlignment="1" applyProtection="1">
      <alignment wrapText="1"/>
    </xf>
    <xf numFmtId="164" fontId="18" fillId="5" borderId="3" xfId="10" applyNumberFormat="1" applyFont="1" applyFill="1" applyBorder="1" applyProtection="1">
      <alignment vertical="center"/>
    </xf>
    <xf numFmtId="164" fontId="18" fillId="5" borderId="3" xfId="10" applyNumberFormat="1" applyFont="1" applyFill="1" applyBorder="1" applyAlignment="1" applyProtection="1">
      <alignment horizontal="right" vertical="center"/>
    </xf>
    <xf numFmtId="165" fontId="19" fillId="0" borderId="4" xfId="11" applyNumberFormat="1" applyFont="1" applyBorder="1" applyAlignment="1" applyProtection="1">
      <alignment horizontal="left" vertical="center" indent="1"/>
    </xf>
    <xf numFmtId="165" fontId="20" fillId="0" borderId="4" xfId="11" applyNumberFormat="1" applyFont="1" applyBorder="1" applyAlignment="1" applyProtection="1">
      <alignment horizontal="left" vertical="center"/>
    </xf>
    <xf numFmtId="165" fontId="19" fillId="0" borderId="5" xfId="11" applyNumberFormat="1" applyFont="1" applyBorder="1" applyAlignment="1" applyProtection="1">
      <alignment horizontal="right" vertical="center"/>
    </xf>
    <xf numFmtId="165" fontId="19" fillId="0" borderId="6" xfId="11" applyNumberFormat="1" applyFont="1" applyBorder="1" applyAlignment="1" applyProtection="1">
      <alignment horizontal="right" vertical="center"/>
    </xf>
    <xf numFmtId="165" fontId="19" fillId="0" borderId="5" xfId="11" applyNumberFormat="1" applyFont="1" applyBorder="1" applyAlignment="1" applyProtection="1">
      <alignment horizontal="left" vertical="center" indent="1"/>
    </xf>
    <xf numFmtId="165" fontId="20" fillId="0" borderId="5" xfId="11" applyNumberFormat="1" applyFont="1" applyBorder="1" applyAlignment="1" applyProtection="1">
      <alignment horizontal="left" vertical="center"/>
    </xf>
    <xf numFmtId="165" fontId="19" fillId="0" borderId="6" xfId="11" applyNumberFormat="1" applyFont="1" applyBorder="1" applyAlignment="1" applyProtection="1">
      <alignment horizontal="left" vertical="center" indent="1"/>
    </xf>
    <xf numFmtId="165" fontId="20" fillId="0" borderId="6" xfId="11" applyNumberFormat="1" applyFont="1" applyBorder="1" applyAlignment="1" applyProtection="1">
      <alignment horizontal="left" vertical="center"/>
    </xf>
    <xf numFmtId="164" fontId="18" fillId="5" borderId="4" xfId="10" applyNumberFormat="1" applyFont="1" applyFill="1" applyBorder="1" applyProtection="1">
      <alignment vertical="center"/>
    </xf>
    <xf numFmtId="164" fontId="18" fillId="5" borderId="6" xfId="10" applyNumberFormat="1" applyFont="1" applyFill="1" applyBorder="1" applyAlignment="1" applyProtection="1">
      <alignment horizontal="right" vertical="center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wrapText="1"/>
    </xf>
    <xf numFmtId="0" fontId="15" fillId="2" borderId="1" xfId="0" applyFont="1" applyFill="1" applyBorder="1" applyAlignment="1" applyProtection="1">
      <alignment horizontal="center" vertical="center" textRotation="90" wrapText="1"/>
    </xf>
    <xf numFmtId="0" fontId="15" fillId="5" borderId="1" xfId="0" applyFont="1" applyFill="1" applyBorder="1" applyAlignment="1" applyProtection="1">
      <alignment horizontal="center" vertical="center" textRotation="90" wrapText="1"/>
    </xf>
    <xf numFmtId="3" fontId="15" fillId="2" borderId="1" xfId="0" applyNumberFormat="1" applyFont="1" applyFill="1" applyBorder="1" applyAlignment="1" applyProtection="1">
      <alignment horizontal="center" vertical="center" textRotation="90" wrapText="1"/>
    </xf>
    <xf numFmtId="3" fontId="15" fillId="2" borderId="1" xfId="2" applyNumberFormat="1" applyFont="1" applyFill="1" applyBorder="1" applyAlignment="1" applyProtection="1">
      <alignment horizontal="center" vertical="center" textRotation="90" wrapText="1"/>
    </xf>
    <xf numFmtId="0" fontId="14" fillId="0" borderId="1" xfId="2" applyFont="1" applyBorder="1" applyProtection="1">
      <protection locked="0"/>
    </xf>
    <xf numFmtId="0" fontId="14" fillId="0" borderId="1" xfId="7" applyFont="1" applyBorder="1" applyProtection="1">
      <protection locked="0"/>
    </xf>
    <xf numFmtId="0" fontId="16" fillId="3" borderId="1" xfId="7" applyFont="1" applyFill="1" applyBorder="1" applyAlignment="1" applyProtection="1">
      <alignment horizontal="right" vertical="center"/>
    </xf>
    <xf numFmtId="0" fontId="15" fillId="2" borderId="1" xfId="8" applyFont="1" applyFill="1" applyBorder="1" applyAlignment="1" applyProtection="1">
      <alignment horizontal="center" vertical="center" wrapText="1"/>
    </xf>
    <xf numFmtId="0" fontId="14" fillId="3" borderId="1" xfId="2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textRotation="90" wrapText="1"/>
    </xf>
    <xf numFmtId="165" fontId="20" fillId="0" borderId="0" xfId="11" applyNumberFormat="1" applyFont="1" applyBorder="1" applyAlignment="1" applyProtection="1">
      <alignment horizontal="left" vertical="center"/>
    </xf>
    <xf numFmtId="165" fontId="19" fillId="0" borderId="4" xfId="11" applyNumberFormat="1" applyFont="1" applyFill="1" applyBorder="1" applyAlignment="1" applyProtection="1">
      <alignment horizontal="left" vertical="center" indent="1"/>
    </xf>
    <xf numFmtId="165" fontId="19" fillId="0" borderId="5" xfId="11" applyNumberFormat="1" applyFont="1" applyFill="1" applyBorder="1" applyAlignment="1" applyProtection="1">
      <alignment horizontal="left" vertical="center" wrapText="1" indent="1"/>
    </xf>
    <xf numFmtId="165" fontId="19" fillId="0" borderId="6" xfId="11" applyNumberFormat="1" applyFont="1" applyFill="1" applyBorder="1" applyAlignment="1" applyProtection="1">
      <alignment horizontal="left" vertical="center" wrapText="1" indent="1"/>
    </xf>
    <xf numFmtId="0" fontId="14" fillId="0" borderId="1" xfId="2" applyFont="1" applyFill="1" applyBorder="1" applyAlignment="1" applyProtection="1">
      <alignment horizontal="center" vertical="center" textRotation="90" wrapText="1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165" fontId="20" fillId="0" borderId="9" xfId="11" applyNumberFormat="1" applyFont="1" applyBorder="1" applyAlignment="1" applyProtection="1">
      <alignment horizontal="left" vertical="center"/>
    </xf>
    <xf numFmtId="0" fontId="26" fillId="0" borderId="2" xfId="0" applyFont="1" applyBorder="1"/>
    <xf numFmtId="0" fontId="2" fillId="0" borderId="2" xfId="0" applyFont="1" applyBorder="1"/>
    <xf numFmtId="0" fontId="26" fillId="0" borderId="0" xfId="0" applyFont="1" applyBorder="1"/>
    <xf numFmtId="165" fontId="26" fillId="0" borderId="0" xfId="11" applyNumberFormat="1" applyFont="1" applyBorder="1" applyAlignment="1" applyProtection="1">
      <alignment horizontal="left" vertical="center"/>
    </xf>
    <xf numFmtId="165" fontId="26" fillId="0" borderId="0" xfId="11" applyNumberFormat="1" applyFont="1" applyFill="1" applyBorder="1" applyAlignment="1" applyProtection="1">
      <alignment horizontal="left" vertical="center"/>
    </xf>
    <xf numFmtId="165" fontId="20" fillId="0" borderId="0" xfId="11" applyNumberFormat="1" applyFont="1" applyFill="1" applyBorder="1" applyAlignment="1" applyProtection="1">
      <alignment horizontal="left" vertical="center"/>
    </xf>
    <xf numFmtId="165" fontId="26" fillId="7" borderId="0" xfId="11" applyNumberFormat="1" applyFont="1" applyFill="1" applyBorder="1" applyAlignment="1" applyProtection="1">
      <alignment horizontal="left" vertical="center"/>
    </xf>
    <xf numFmtId="165" fontId="19" fillId="0" borderId="5" xfId="11" applyNumberFormat="1" applyFont="1" applyBorder="1" applyAlignment="1" applyProtection="1">
      <alignment horizontal="left" vertical="center" indent="1"/>
    </xf>
    <xf numFmtId="165" fontId="20" fillId="0" borderId="5" xfId="11" applyNumberFormat="1" applyFont="1" applyBorder="1" applyAlignment="1" applyProtection="1">
      <alignment horizontal="left" vertical="center"/>
    </xf>
    <xf numFmtId="165" fontId="26" fillId="0" borderId="0" xfId="11" applyNumberFormat="1" applyFont="1" applyFill="1" applyBorder="1" applyAlignment="1" applyProtection="1">
      <alignment horizontal="left" vertical="center"/>
    </xf>
    <xf numFmtId="165" fontId="20" fillId="0" borderId="0" xfId="11" applyNumberFormat="1" applyFont="1" applyFill="1" applyBorder="1" applyAlignment="1" applyProtection="1">
      <alignment horizontal="left" vertical="center"/>
    </xf>
    <xf numFmtId="0" fontId="12" fillId="7" borderId="11" xfId="0" applyFont="1" applyFill="1" applyBorder="1" applyAlignment="1"/>
    <xf numFmtId="0" fontId="12" fillId="7" borderId="11" xfId="0" applyFont="1" applyFill="1" applyBorder="1"/>
    <xf numFmtId="0" fontId="12" fillId="7" borderId="12" xfId="0" applyFont="1" applyFill="1" applyBorder="1" applyAlignment="1"/>
    <xf numFmtId="0" fontId="12" fillId="7" borderId="12" xfId="0" applyFont="1" applyFill="1" applyBorder="1"/>
    <xf numFmtId="0" fontId="12" fillId="0" borderId="11" xfId="0" applyFont="1" applyFill="1" applyBorder="1" applyAlignment="1"/>
    <xf numFmtId="0" fontId="12" fillId="0" borderId="11" xfId="0" applyFont="1" applyBorder="1"/>
    <xf numFmtId="165" fontId="19" fillId="0" borderId="10" xfId="11" applyNumberFormat="1" applyFont="1" applyBorder="1" applyAlignment="1" applyProtection="1">
      <alignment horizontal="left" vertical="center" indent="1"/>
    </xf>
    <xf numFmtId="165" fontId="20" fillId="0" borderId="10" xfId="11" applyNumberFormat="1" applyFont="1" applyBorder="1" applyAlignment="1" applyProtection="1">
      <alignment horizontal="left" vertical="center"/>
    </xf>
    <xf numFmtId="0" fontId="14" fillId="8" borderId="1" xfId="0" applyFont="1" applyFill="1" applyBorder="1" applyAlignment="1" applyProtection="1">
      <alignment horizontal="left" wrapText="1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3" fontId="14" fillId="8" borderId="1" xfId="2" applyNumberFormat="1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center"/>
      <protection locked="0"/>
    </xf>
    <xf numFmtId="165" fontId="19" fillId="0" borderId="5" xfId="11" applyNumberFormat="1" applyFont="1" applyFill="1" applyBorder="1" applyAlignment="1" applyProtection="1">
      <alignment horizontal="left" vertical="center" indent="1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3" fontId="14" fillId="4" borderId="1" xfId="0" applyNumberFormat="1" applyFont="1" applyFill="1" applyBorder="1" applyAlignment="1" applyProtection="1">
      <alignment horizontal="right" vertical="center"/>
    </xf>
    <xf numFmtId="0" fontId="14" fillId="4" borderId="1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4" xfId="0" applyBorder="1"/>
    <xf numFmtId="0" fontId="0" fillId="7" borderId="15" xfId="0" applyFill="1" applyBorder="1"/>
    <xf numFmtId="0" fontId="0" fillId="7" borderId="14" xfId="0" applyFill="1" applyBorder="1"/>
    <xf numFmtId="0" fontId="28" fillId="9" borderId="1" xfId="0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 applyProtection="1">
      <alignment horizontal="right" vertical="center" wrapText="1"/>
      <protection locked="0"/>
    </xf>
    <xf numFmtId="0" fontId="29" fillId="9" borderId="1" xfId="0" applyFont="1" applyFill="1" applyBorder="1" applyAlignment="1" applyProtection="1">
      <alignment horizontal="left" vertical="center" wrapText="1"/>
      <protection locked="0"/>
    </xf>
    <xf numFmtId="49" fontId="2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0" borderId="1" xfId="0" applyFont="1" applyFill="1" applyBorder="1" applyAlignment="1" applyProtection="1">
      <alignment horizontal="right" vertical="center" wrapText="1"/>
      <protection locked="0"/>
    </xf>
    <xf numFmtId="3" fontId="14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10" borderId="1" xfId="0" applyFont="1" applyFill="1" applyBorder="1" applyAlignment="1" applyProtection="1">
      <alignment horizontal="right" vertical="center" wrapText="1"/>
    </xf>
    <xf numFmtId="0" fontId="15" fillId="9" borderId="1" xfId="0" applyFont="1" applyFill="1" applyBorder="1" applyAlignment="1" applyProtection="1">
      <alignment horizontal="center" vertical="center" textRotation="90" wrapText="1"/>
    </xf>
    <xf numFmtId="3" fontId="15" fillId="9" borderId="1" xfId="0" applyNumberFormat="1" applyFont="1" applyFill="1" applyBorder="1" applyAlignment="1" applyProtection="1">
      <alignment horizontal="center" vertical="center" textRotation="90" wrapText="1"/>
    </xf>
    <xf numFmtId="3" fontId="14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1" xfId="0" applyFont="1" applyFill="1" applyBorder="1" applyAlignment="1" applyProtection="1">
      <alignment horizontal="right" vertical="center"/>
      <protection locked="0"/>
    </xf>
    <xf numFmtId="0" fontId="30" fillId="9" borderId="1" xfId="0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9" borderId="1" xfId="0" applyFont="1" applyFill="1" applyBorder="1" applyAlignment="1" applyProtection="1">
      <alignment horizontal="right" vertical="center" wrapText="1"/>
    </xf>
    <xf numFmtId="3" fontId="30" fillId="9" borderId="1" xfId="0" applyNumberFormat="1" applyFont="1" applyFill="1" applyBorder="1" applyAlignment="1" applyProtection="1">
      <alignment horizontal="right" vertical="center" wrapText="1"/>
    </xf>
    <xf numFmtId="3" fontId="30" fillId="3" borderId="1" xfId="0" applyNumberFormat="1" applyFont="1" applyFill="1" applyBorder="1" applyAlignment="1" applyProtection="1">
      <alignment horizontal="right" vertical="center"/>
    </xf>
    <xf numFmtId="0" fontId="30" fillId="3" borderId="1" xfId="0" applyFont="1" applyFill="1" applyBorder="1" applyAlignment="1" applyProtection="1">
      <alignment horizontal="right" vertical="center"/>
    </xf>
    <xf numFmtId="3" fontId="31" fillId="9" borderId="1" xfId="0" applyNumberFormat="1" applyFont="1" applyFill="1" applyBorder="1" applyAlignment="1" applyProtection="1">
      <alignment horizontal="center" vertical="center" textRotation="90" wrapText="1"/>
    </xf>
    <xf numFmtId="0" fontId="14" fillId="9" borderId="1" xfId="2" applyFont="1" applyFill="1" applyBorder="1" applyAlignment="1" applyProtection="1">
      <alignment horizontal="center" vertical="center" textRotation="90" wrapText="1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3" fontId="15" fillId="9" borderId="1" xfId="2" applyNumberFormat="1" applyFont="1" applyFill="1" applyBorder="1" applyAlignment="1" applyProtection="1">
      <alignment horizontal="center" vertical="center" textRotation="90" wrapText="1"/>
    </xf>
    <xf numFmtId="3" fontId="14" fillId="9" borderId="1" xfId="2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 vertical="center" wrapText="1"/>
    </xf>
    <xf numFmtId="3" fontId="30" fillId="4" borderId="1" xfId="0" applyNumberFormat="1" applyFont="1" applyFill="1" applyBorder="1" applyAlignment="1" applyProtection="1">
      <alignment horizontal="center" vertical="center" wrapText="1"/>
    </xf>
    <xf numFmtId="3" fontId="30" fillId="3" borderId="1" xfId="2" applyNumberFormat="1" applyFont="1" applyFill="1" applyBorder="1" applyAlignment="1" applyProtection="1">
      <alignment horizontal="center" vertical="center" wrapText="1"/>
    </xf>
    <xf numFmtId="0" fontId="15" fillId="9" borderId="1" xfId="8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vertical="justify"/>
      <protection locked="0"/>
    </xf>
    <xf numFmtId="0" fontId="14" fillId="0" borderId="1" xfId="8" applyFont="1" applyFill="1" applyBorder="1" applyAlignment="1" applyProtection="1">
      <alignment horizontal="right" vertical="center"/>
      <protection locked="0"/>
    </xf>
    <xf numFmtId="0" fontId="14" fillId="9" borderId="1" xfId="8" applyFont="1" applyFill="1" applyBorder="1" applyAlignment="1" applyProtection="1">
      <alignment horizontal="right" vertical="center"/>
      <protection locked="0"/>
    </xf>
    <xf numFmtId="0" fontId="14" fillId="4" borderId="1" xfId="8" applyFont="1" applyFill="1" applyBorder="1" applyAlignment="1" applyProtection="1">
      <alignment horizontal="right" vertical="center"/>
    </xf>
    <xf numFmtId="0" fontId="14" fillId="0" borderId="1" xfId="8" applyFont="1" applyBorder="1" applyAlignment="1" applyProtection="1">
      <alignment vertical="center"/>
      <protection locked="0"/>
    </xf>
    <xf numFmtId="0" fontId="14" fillId="9" borderId="1" xfId="8" applyFont="1" applyFill="1" applyBorder="1" applyAlignment="1" applyProtection="1">
      <alignment vertical="center" wrapText="1"/>
      <protection locked="0"/>
    </xf>
    <xf numFmtId="0" fontId="14" fillId="0" borderId="1" xfId="8" applyFont="1" applyBorder="1" applyAlignment="1" applyProtection="1">
      <alignment vertical="center" wrapText="1"/>
      <protection locked="0"/>
    </xf>
    <xf numFmtId="0" fontId="16" fillId="3" borderId="1" xfId="8" applyFont="1" applyFill="1" applyBorder="1" applyAlignment="1" applyProtection="1">
      <alignment horizontal="right" vertical="center"/>
    </xf>
    <xf numFmtId="0" fontId="16" fillId="4" borderId="1" xfId="8" applyFont="1" applyFill="1" applyBorder="1" applyAlignment="1" applyProtection="1">
      <alignment horizontal="right" vertical="center"/>
    </xf>
    <xf numFmtId="0" fontId="30" fillId="3" borderId="1" xfId="2" applyFont="1" applyFill="1" applyBorder="1" applyAlignment="1" applyProtection="1">
      <alignment horizontal="center" vertical="center" wrapText="1"/>
    </xf>
    <xf numFmtId="0" fontId="25" fillId="0" borderId="16" xfId="12" applyBorder="1"/>
    <xf numFmtId="0" fontId="25" fillId="0" borderId="16" xfId="12" applyBorder="1" applyAlignment="1">
      <alignment vertical="center" wrapText="1"/>
    </xf>
    <xf numFmtId="0" fontId="25" fillId="7" borderId="16" xfId="12" applyFill="1" applyBorder="1" applyAlignment="1">
      <alignment vertical="center" wrapText="1"/>
    </xf>
    <xf numFmtId="0" fontId="27" fillId="7" borderId="16" xfId="0" applyFont="1" applyFill="1" applyBorder="1" applyAlignment="1">
      <alignment horizontal="left" vertical="center" wrapText="1"/>
    </xf>
    <xf numFmtId="0" fontId="25" fillId="0" borderId="16" xfId="12" applyBorder="1" applyAlignment="1">
      <alignment wrapText="1"/>
    </xf>
    <xf numFmtId="0" fontId="25" fillId="9" borderId="16" xfId="12" applyFill="1" applyBorder="1" applyAlignment="1">
      <alignment vertical="center" wrapText="1"/>
    </xf>
    <xf numFmtId="0" fontId="25" fillId="0" borderId="16" xfId="12" applyBorder="1" applyAlignment="1">
      <alignment vertical="center"/>
    </xf>
    <xf numFmtId="0" fontId="25" fillId="9" borderId="16" xfId="12" applyFill="1" applyBorder="1" applyAlignment="1">
      <alignment vertical="center"/>
    </xf>
    <xf numFmtId="3" fontId="25" fillId="9" borderId="16" xfId="12" applyNumberFormat="1" applyFill="1" applyBorder="1" applyAlignment="1">
      <alignment vertical="center"/>
    </xf>
    <xf numFmtId="3" fontId="25" fillId="0" borderId="16" xfId="12" applyNumberFormat="1" applyBorder="1" applyAlignment="1">
      <alignment vertical="center"/>
    </xf>
    <xf numFmtId="165" fontId="19" fillId="7" borderId="5" xfId="11" applyNumberFormat="1" applyFont="1" applyFill="1" applyBorder="1" applyAlignment="1" applyProtection="1">
      <alignment horizontal="left" vertical="center" wrapText="1" indent="1"/>
    </xf>
    <xf numFmtId="165" fontId="19" fillId="7" borderId="5" xfId="11" applyNumberFormat="1" applyFont="1" applyFill="1" applyBorder="1" applyAlignment="1" applyProtection="1">
      <alignment horizontal="right" vertical="center"/>
    </xf>
    <xf numFmtId="0" fontId="9" fillId="7" borderId="0" xfId="2" applyFont="1" applyFill="1" applyProtection="1"/>
    <xf numFmtId="0" fontId="14" fillId="7" borderId="1" xfId="0" applyFont="1" applyFill="1" applyBorder="1" applyAlignment="1" applyProtection="1">
      <alignment horizontal="right" vertical="center"/>
      <protection locked="0"/>
    </xf>
    <xf numFmtId="0" fontId="30" fillId="7" borderId="1" xfId="0" applyFont="1" applyFill="1" applyBorder="1" applyAlignment="1" applyProtection="1">
      <alignment horizontal="right" vertical="center" wrapText="1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3" fontId="9" fillId="7" borderId="0" xfId="2" applyNumberFormat="1" applyFont="1" applyFill="1" applyProtection="1"/>
    <xf numFmtId="3" fontId="9" fillId="7" borderId="0" xfId="2" applyNumberFormat="1" applyFont="1" applyFill="1" applyAlignment="1" applyProtection="1">
      <alignment horizontal="center" vertical="center" wrapText="1"/>
    </xf>
    <xf numFmtId="3" fontId="9" fillId="7" borderId="0" xfId="2" applyNumberFormat="1" applyFont="1" applyFill="1" applyAlignment="1" applyProtection="1">
      <alignment wrapText="1"/>
    </xf>
    <xf numFmtId="0" fontId="30" fillId="0" borderId="1" xfId="0" applyFont="1" applyFill="1" applyBorder="1" applyAlignment="1" applyProtection="1">
      <alignment horizontal="right" vertical="center" wrapText="1"/>
    </xf>
    <xf numFmtId="0" fontId="32" fillId="0" borderId="16" xfId="12" applyFont="1" applyBorder="1" applyAlignment="1">
      <alignment horizontal="center" vertical="center"/>
    </xf>
    <xf numFmtId="0" fontId="32" fillId="9" borderId="16" xfId="12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right" vertical="center"/>
      <protection locked="0"/>
    </xf>
    <xf numFmtId="4" fontId="30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9" xfId="3" applyFont="1" applyFill="1" applyBorder="1" applyAlignment="1">
      <alignment vertical="center"/>
    </xf>
    <xf numFmtId="0" fontId="35" fillId="0" borderId="5" xfId="3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1" xfId="0" applyFont="1" applyFill="1" applyBorder="1" applyAlignment="1" applyProtection="1">
      <alignment horizontal="right" vertical="center" wrapText="1"/>
      <protection locked="0"/>
    </xf>
    <xf numFmtId="3" fontId="36" fillId="3" borderId="1" xfId="0" applyNumberFormat="1" applyFont="1" applyFill="1" applyBorder="1" applyAlignment="1" applyProtection="1">
      <alignment horizontal="right" vertical="center" wrapText="1"/>
    </xf>
    <xf numFmtId="0" fontId="8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35" fillId="0" borderId="5" xfId="3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textRotation="90" wrapText="1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textRotation="90" wrapText="1"/>
    </xf>
    <xf numFmtId="0" fontId="15" fillId="7" borderId="1" xfId="0" applyFont="1" applyFill="1" applyBorder="1" applyAlignment="1" applyProtection="1">
      <alignment horizontal="center" vertical="center" textRotation="90" wrapText="1"/>
    </xf>
    <xf numFmtId="0" fontId="15" fillId="10" borderId="1" xfId="0" applyFont="1" applyFill="1" applyBorder="1" applyAlignment="1" applyProtection="1">
      <alignment horizontal="center" vertical="center" textRotation="90" wrapText="1"/>
    </xf>
    <xf numFmtId="3" fontId="15" fillId="9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3" fontId="15" fillId="10" borderId="1" xfId="0" applyNumberFormat="1" applyFont="1" applyFill="1" applyBorder="1" applyAlignment="1" applyProtection="1">
      <alignment horizontal="center" vertical="center" textRotation="90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textRotation="90" wrapText="1"/>
    </xf>
    <xf numFmtId="0" fontId="14" fillId="0" borderId="1" xfId="2" applyFont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4">
    <cellStyle name="ContentsHyperlink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13"/>
    <cellStyle name="Normal_normativ kadra _ tabel_1" xfId="7"/>
    <cellStyle name="Normal_TAB DZ 1-10 (1)" xfId="8"/>
    <cellStyle name="Normal_TAB DZ 1-10 (1) 2" xfId="9"/>
    <cellStyle name="Student Information" xfId="10"/>
    <cellStyle name="Student Information - user entered" xfId="11"/>
    <cellStyle name="Total" xfId="12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/>
  </sheetViews>
  <sheetFormatPr defaultRowHeight="12.75"/>
  <cols>
    <col min="1" max="1" width="5" style="1" customWidth="1"/>
    <col min="2" max="2" width="12.28515625" style="1" customWidth="1"/>
    <col min="3" max="16384" width="9.140625" style="1"/>
  </cols>
  <sheetData>
    <row r="2" spans="1:9" ht="14.25">
      <c r="C2" s="193" t="s">
        <v>1</v>
      </c>
      <c r="D2" s="193"/>
      <c r="E2" s="193"/>
      <c r="F2" s="193"/>
      <c r="G2" s="193"/>
      <c r="H2" s="193"/>
      <c r="I2" s="193"/>
    </row>
    <row r="3" spans="1:9" ht="15.75">
      <c r="C3" s="194" t="s">
        <v>2</v>
      </c>
      <c r="D3" s="194"/>
      <c r="E3" s="194"/>
      <c r="F3" s="194"/>
      <c r="G3" s="194"/>
      <c r="H3" s="194"/>
      <c r="I3" s="194"/>
    </row>
    <row r="6" spans="1:9" ht="18.75">
      <c r="B6" s="195" t="s">
        <v>3</v>
      </c>
      <c r="C6" s="195"/>
      <c r="D6" s="195"/>
      <c r="E6" s="195"/>
      <c r="F6" s="195"/>
      <c r="G6" s="195"/>
      <c r="H6" s="195"/>
      <c r="I6" s="195"/>
    </row>
    <row r="7" spans="1:9" ht="18.75">
      <c r="B7" s="195" t="s">
        <v>4</v>
      </c>
      <c r="C7" s="195"/>
      <c r="D7" s="195"/>
      <c r="E7" s="195"/>
      <c r="F7" s="195"/>
      <c r="G7" s="195"/>
      <c r="H7" s="195"/>
      <c r="I7" s="195"/>
    </row>
    <row r="8" spans="1:9" ht="18.75">
      <c r="B8" s="196" t="s">
        <v>156</v>
      </c>
      <c r="C8" s="196"/>
      <c r="D8" s="196"/>
      <c r="E8" s="196"/>
      <c r="F8" s="196"/>
      <c r="G8" s="196"/>
      <c r="H8" s="196"/>
      <c r="I8" s="196"/>
    </row>
    <row r="9" spans="1:9" ht="18.75">
      <c r="B9" s="195"/>
      <c r="C9" s="195"/>
      <c r="D9" s="195"/>
      <c r="E9" s="195"/>
      <c r="F9" s="195"/>
      <c r="G9" s="195"/>
      <c r="H9" s="195"/>
      <c r="I9" s="195"/>
    </row>
    <row r="10" spans="1:9" ht="15">
      <c r="A10" s="92"/>
      <c r="B10" s="92"/>
      <c r="C10" s="92" t="s">
        <v>44</v>
      </c>
      <c r="D10" s="92"/>
      <c r="E10" s="2"/>
      <c r="F10" s="2"/>
      <c r="G10" s="2"/>
      <c r="H10" s="2"/>
      <c r="I10" s="2"/>
    </row>
    <row r="11" spans="1:9" ht="15">
      <c r="A11" s="90" t="s">
        <v>142</v>
      </c>
      <c r="B11" s="90" t="s">
        <v>143</v>
      </c>
      <c r="C11" s="90"/>
      <c r="D11" s="90"/>
      <c r="E11" s="91"/>
      <c r="F11" s="91"/>
      <c r="G11" s="91"/>
      <c r="H11" s="91"/>
      <c r="I11" s="91"/>
    </row>
    <row r="12" spans="1:9" ht="15">
      <c r="A12" s="92" t="s">
        <v>122</v>
      </c>
      <c r="B12" s="93" t="s">
        <v>109</v>
      </c>
      <c r="C12" s="93"/>
      <c r="D12" s="93"/>
      <c r="E12" s="83"/>
      <c r="F12" s="83"/>
      <c r="G12" s="83"/>
      <c r="H12" s="83"/>
      <c r="I12" s="83"/>
    </row>
    <row r="13" spans="1:9" ht="15">
      <c r="A13" s="92" t="s">
        <v>123</v>
      </c>
      <c r="B13" s="93" t="s">
        <v>110</v>
      </c>
      <c r="C13" s="93"/>
      <c r="D13" s="93"/>
      <c r="E13" s="83"/>
      <c r="F13" s="83"/>
      <c r="G13" s="83"/>
      <c r="H13" s="83"/>
      <c r="I13" s="83"/>
    </row>
    <row r="14" spans="1:9" ht="15">
      <c r="A14" s="92" t="s">
        <v>124</v>
      </c>
      <c r="B14" s="93" t="s">
        <v>111</v>
      </c>
      <c r="C14" s="93"/>
      <c r="D14" s="93"/>
      <c r="E14" s="83"/>
      <c r="F14" s="83"/>
      <c r="G14" s="83"/>
      <c r="H14" s="83"/>
      <c r="I14" s="83"/>
    </row>
    <row r="15" spans="1:9" ht="15">
      <c r="A15" s="92" t="s">
        <v>125</v>
      </c>
      <c r="B15" s="93" t="s">
        <v>112</v>
      </c>
      <c r="C15" s="93"/>
      <c r="D15" s="93"/>
      <c r="E15" s="83"/>
      <c r="F15" s="83"/>
      <c r="G15" s="83"/>
      <c r="H15" s="83"/>
      <c r="I15" s="83"/>
    </row>
    <row r="16" spans="1:9" ht="15">
      <c r="A16" s="92" t="s">
        <v>126</v>
      </c>
      <c r="B16" s="93" t="s">
        <v>95</v>
      </c>
      <c r="C16" s="93"/>
      <c r="D16" s="93"/>
      <c r="E16" s="83"/>
      <c r="F16" s="83"/>
      <c r="G16" s="83"/>
      <c r="H16" s="83"/>
      <c r="I16" s="83"/>
    </row>
    <row r="17" spans="1:9" ht="15.75" customHeight="1">
      <c r="A17" s="92" t="s">
        <v>127</v>
      </c>
      <c r="B17" s="93" t="s">
        <v>97</v>
      </c>
      <c r="C17" s="93"/>
      <c r="D17" s="93"/>
      <c r="E17" s="83"/>
      <c r="F17" s="83"/>
      <c r="G17" s="83"/>
      <c r="H17" s="83"/>
      <c r="I17" s="83"/>
    </row>
    <row r="18" spans="1:9" ht="15.75" customHeight="1">
      <c r="A18" s="92" t="s">
        <v>128</v>
      </c>
      <c r="B18" s="93" t="s">
        <v>98</v>
      </c>
      <c r="C18" s="93"/>
      <c r="D18" s="93"/>
      <c r="E18" s="83"/>
      <c r="F18" s="83"/>
      <c r="G18" s="83"/>
      <c r="H18" s="83"/>
      <c r="I18" s="83"/>
    </row>
    <row r="19" spans="1:9" ht="15">
      <c r="A19" s="92" t="s">
        <v>46</v>
      </c>
      <c r="B19" s="93" t="s">
        <v>106</v>
      </c>
      <c r="C19" s="93"/>
      <c r="D19" s="93"/>
      <c r="E19" s="83"/>
      <c r="F19" s="83"/>
      <c r="G19" s="83"/>
      <c r="H19" s="83"/>
      <c r="I19" s="83"/>
    </row>
    <row r="20" spans="1:9" ht="15">
      <c r="A20" s="92" t="s">
        <v>129</v>
      </c>
      <c r="B20" s="93" t="s">
        <v>99</v>
      </c>
      <c r="C20" s="93"/>
      <c r="D20" s="93"/>
      <c r="E20" s="83"/>
      <c r="F20" s="83"/>
      <c r="G20" s="83"/>
      <c r="H20" s="83"/>
      <c r="I20" s="83"/>
    </row>
    <row r="21" spans="1:9" ht="15">
      <c r="A21" s="92" t="s">
        <v>130</v>
      </c>
      <c r="B21" s="94" t="s">
        <v>121</v>
      </c>
      <c r="C21" s="94"/>
      <c r="D21" s="94"/>
      <c r="E21" s="95"/>
      <c r="F21" s="95"/>
      <c r="G21" s="95"/>
      <c r="H21" s="83"/>
      <c r="I21" s="83"/>
    </row>
    <row r="22" spans="1:9" ht="15">
      <c r="A22" s="92" t="s">
        <v>131</v>
      </c>
      <c r="B22" s="96" t="s">
        <v>100</v>
      </c>
      <c r="C22" s="93"/>
      <c r="D22" s="93"/>
      <c r="E22" s="83"/>
      <c r="F22" s="83"/>
      <c r="G22" s="83"/>
      <c r="H22" s="83"/>
      <c r="I22" s="83"/>
    </row>
    <row r="23" spans="1:9" ht="15">
      <c r="A23" s="92" t="s">
        <v>132</v>
      </c>
      <c r="B23" s="96" t="s">
        <v>117</v>
      </c>
      <c r="C23" s="93"/>
      <c r="D23" s="93"/>
      <c r="E23" s="83"/>
      <c r="F23" s="83"/>
      <c r="G23" s="83"/>
      <c r="H23" s="83"/>
      <c r="I23" s="83"/>
    </row>
    <row r="24" spans="1:9" ht="15">
      <c r="A24" s="92" t="s">
        <v>133</v>
      </c>
      <c r="B24" s="94" t="s">
        <v>118</v>
      </c>
      <c r="C24" s="94"/>
      <c r="D24" s="94"/>
      <c r="E24" s="95"/>
      <c r="F24" s="95"/>
      <c r="G24" s="95"/>
      <c r="H24" s="83"/>
      <c r="I24" s="83"/>
    </row>
    <row r="25" spans="1:9" ht="15">
      <c r="A25" s="92" t="s">
        <v>134</v>
      </c>
      <c r="B25" s="94" t="s">
        <v>119</v>
      </c>
      <c r="C25" s="94"/>
      <c r="D25" s="94"/>
      <c r="E25" s="95"/>
      <c r="F25" s="95"/>
      <c r="G25" s="95"/>
      <c r="H25" s="83"/>
      <c r="I25" s="83"/>
    </row>
    <row r="26" spans="1:9" ht="15">
      <c r="A26" s="92" t="s">
        <v>135</v>
      </c>
      <c r="B26" s="94" t="s">
        <v>120</v>
      </c>
      <c r="C26" s="94"/>
      <c r="D26" s="94"/>
      <c r="E26" s="95"/>
      <c r="F26" s="95"/>
      <c r="G26" s="95"/>
      <c r="H26" s="83"/>
      <c r="I26" s="83"/>
    </row>
    <row r="27" spans="1:9" ht="15">
      <c r="A27" s="92" t="s">
        <v>136</v>
      </c>
      <c r="B27" s="93" t="s">
        <v>61</v>
      </c>
      <c r="C27" s="93"/>
      <c r="D27" s="93"/>
      <c r="E27" s="83"/>
      <c r="F27" s="83"/>
      <c r="G27" s="83"/>
      <c r="H27" s="83"/>
      <c r="I27" s="83"/>
    </row>
    <row r="28" spans="1:9" ht="15">
      <c r="A28" s="92" t="s">
        <v>137</v>
      </c>
      <c r="B28" s="99" t="s">
        <v>101</v>
      </c>
      <c r="C28" s="99"/>
      <c r="D28" s="99"/>
      <c r="E28" s="100"/>
      <c r="F28" s="100"/>
      <c r="G28" s="100"/>
      <c r="H28" s="83"/>
      <c r="I28" s="83"/>
    </row>
    <row r="29" spans="1:9" ht="15">
      <c r="A29" s="92" t="s">
        <v>138</v>
      </c>
      <c r="B29" s="93" t="s">
        <v>102</v>
      </c>
      <c r="C29" s="93"/>
      <c r="D29" s="93"/>
      <c r="E29" s="83"/>
      <c r="F29" s="83"/>
      <c r="G29" s="83"/>
      <c r="H29" s="83"/>
      <c r="I29" s="83"/>
    </row>
    <row r="30" spans="1:9" ht="15">
      <c r="A30" s="92" t="s">
        <v>139</v>
      </c>
      <c r="B30" s="93" t="s">
        <v>103</v>
      </c>
      <c r="C30" s="93"/>
      <c r="D30" s="93"/>
      <c r="E30" s="83"/>
      <c r="F30" s="83"/>
      <c r="G30" s="83"/>
      <c r="H30" s="83"/>
      <c r="I30" s="83"/>
    </row>
    <row r="31" spans="1:9" ht="15">
      <c r="A31" s="92" t="s">
        <v>140</v>
      </c>
      <c r="B31" s="93" t="s">
        <v>104</v>
      </c>
      <c r="C31" s="93"/>
      <c r="D31" s="93"/>
      <c r="E31" s="83"/>
      <c r="F31" s="83"/>
      <c r="G31" s="83"/>
      <c r="H31" s="83"/>
      <c r="I31" s="83"/>
    </row>
    <row r="32" spans="1:9" ht="15">
      <c r="A32" s="92" t="s">
        <v>141</v>
      </c>
      <c r="B32" s="93" t="s">
        <v>105</v>
      </c>
      <c r="C32" s="93"/>
      <c r="D32" s="93"/>
      <c r="E32" s="83"/>
      <c r="F32" s="83"/>
      <c r="G32" s="83"/>
      <c r="H32" s="83"/>
      <c r="I32" s="83"/>
    </row>
    <row r="33" spans="1:9" ht="15">
      <c r="A33" s="92" t="s">
        <v>150</v>
      </c>
      <c r="B33" s="93" t="s">
        <v>149</v>
      </c>
      <c r="C33" s="89"/>
      <c r="D33" s="89"/>
      <c r="E33" s="89"/>
      <c r="F33" s="89"/>
      <c r="G33" s="89"/>
      <c r="H33" s="89"/>
      <c r="I33" s="89"/>
    </row>
  </sheetData>
  <mergeCells count="6">
    <mergeCell ref="C2:I2"/>
    <mergeCell ref="C3:I3"/>
    <mergeCell ref="B9:I9"/>
    <mergeCell ref="B6:I6"/>
    <mergeCell ref="B7:I7"/>
    <mergeCell ref="B8:I8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Normal="100" zoomScaleSheetLayoutView="100" workbookViewId="0">
      <selection activeCell="B14" sqref="B14"/>
    </sheetView>
  </sheetViews>
  <sheetFormatPr defaultRowHeight="15.75"/>
  <cols>
    <col min="1" max="1" width="19.42578125" style="3" customWidth="1"/>
    <col min="2" max="2" width="6.7109375" style="3" customWidth="1"/>
    <col min="3" max="3" width="7.28515625" style="3" customWidth="1"/>
    <col min="4" max="4" width="6.5703125" style="3" customWidth="1"/>
    <col min="5" max="8" width="4" style="3" customWidth="1"/>
    <col min="9" max="9" width="4" style="173" customWidth="1"/>
    <col min="10" max="11" width="4" style="3" customWidth="1"/>
    <col min="12" max="14" width="4" style="5" customWidth="1"/>
    <col min="15" max="15" width="2.42578125" style="18" customWidth="1"/>
    <col min="16" max="16" width="4" style="3" customWidth="1"/>
    <col min="17" max="17" width="4.7109375" style="3" customWidth="1"/>
    <col min="18" max="18" width="4" style="177" customWidth="1"/>
    <col min="19" max="19" width="4.7109375" style="5" customWidth="1"/>
    <col min="20" max="20" width="4" style="18" customWidth="1"/>
    <col min="21" max="22" width="4" style="3" customWidth="1"/>
    <col min="23" max="23" width="4" style="6" customWidth="1"/>
    <col min="24" max="24" width="4.5703125" style="3" customWidth="1"/>
    <col min="25" max="25" width="4.7109375" style="3" customWidth="1"/>
    <col min="26" max="30" width="4" style="3" customWidth="1"/>
    <col min="31" max="31" width="4.140625" style="3" customWidth="1"/>
    <col min="32" max="32" width="4" style="3" customWidth="1"/>
    <col min="33" max="16384" width="9.140625" style="3"/>
  </cols>
  <sheetData>
    <row r="1" spans="1:32" ht="15.75" customHeight="1">
      <c r="A1" s="57"/>
      <c r="B1" s="58" t="s">
        <v>70</v>
      </c>
      <c r="C1" s="84" t="s">
        <v>116</v>
      </c>
      <c r="D1" s="85"/>
      <c r="E1" s="85"/>
      <c r="F1" s="85"/>
      <c r="G1" s="85"/>
      <c r="H1" s="85"/>
      <c r="I1" s="171"/>
      <c r="J1" s="85"/>
      <c r="K1" s="187" t="s">
        <v>192</v>
      </c>
      <c r="L1" s="187"/>
      <c r="M1" s="187"/>
      <c r="N1" s="187"/>
      <c r="O1" s="187"/>
      <c r="P1" s="187"/>
      <c r="Q1" s="86"/>
    </row>
    <row r="2" spans="1:32" ht="15.75" customHeight="1">
      <c r="A2" s="57"/>
      <c r="B2" s="58" t="s">
        <v>71</v>
      </c>
      <c r="C2" s="84" t="s">
        <v>115</v>
      </c>
      <c r="D2" s="85"/>
      <c r="E2" s="85"/>
      <c r="F2" s="85"/>
      <c r="G2" s="85"/>
      <c r="H2" s="85"/>
      <c r="I2" s="171"/>
      <c r="J2" s="85"/>
      <c r="K2" s="197">
        <v>7030100</v>
      </c>
      <c r="L2" s="197"/>
      <c r="M2" s="197"/>
      <c r="N2" s="197"/>
      <c r="O2" s="85"/>
      <c r="P2" s="85"/>
      <c r="Q2" s="86"/>
    </row>
    <row r="3" spans="1:32">
      <c r="A3" s="57"/>
      <c r="B3" s="58" t="s">
        <v>72</v>
      </c>
      <c r="C3" s="84" t="s">
        <v>196</v>
      </c>
      <c r="D3" s="85"/>
      <c r="E3" s="85"/>
      <c r="F3" s="85"/>
      <c r="G3" s="85"/>
      <c r="H3" s="85"/>
      <c r="I3" s="171"/>
      <c r="J3" s="85"/>
      <c r="K3" s="85"/>
      <c r="L3" s="85"/>
      <c r="M3" s="85"/>
      <c r="N3" s="85"/>
      <c r="O3" s="85"/>
      <c r="P3" s="85"/>
      <c r="Q3" s="86"/>
    </row>
    <row r="4" spans="1:32">
      <c r="A4" s="57"/>
      <c r="B4" s="58" t="s">
        <v>144</v>
      </c>
      <c r="C4" s="60" t="s">
        <v>109</v>
      </c>
      <c r="D4" s="61"/>
      <c r="E4" s="61"/>
      <c r="F4" s="61"/>
      <c r="G4" s="61"/>
      <c r="H4" s="61"/>
      <c r="I4" s="172"/>
      <c r="J4" s="61"/>
      <c r="K4" s="61"/>
      <c r="L4" s="61"/>
      <c r="M4" s="61"/>
      <c r="N4" s="61"/>
      <c r="O4" s="61"/>
      <c r="P4" s="61"/>
      <c r="Q4" s="62"/>
    </row>
    <row r="5" spans="1:32" ht="12.75" customHeight="1">
      <c r="A5" s="31"/>
      <c r="C5" s="30"/>
      <c r="D5" s="16"/>
      <c r="E5" s="16"/>
      <c r="F5" s="16"/>
      <c r="G5" s="16"/>
      <c r="H5" s="16"/>
      <c r="J5" s="16"/>
    </row>
    <row r="6" spans="1:32" s="28" customFormat="1" ht="34.5" customHeight="1">
      <c r="A6" s="201" t="s">
        <v>34</v>
      </c>
      <c r="B6" s="203" t="s">
        <v>197</v>
      </c>
      <c r="C6" s="203" t="s">
        <v>198</v>
      </c>
      <c r="D6" s="203" t="s">
        <v>193</v>
      </c>
      <c r="E6" s="209" t="s">
        <v>35</v>
      </c>
      <c r="F6" s="209"/>
      <c r="G6" s="209"/>
      <c r="H6" s="209"/>
      <c r="I6" s="202" t="s">
        <v>80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199" t="s">
        <v>77</v>
      </c>
      <c r="AE6" s="199"/>
      <c r="AF6" s="199"/>
    </row>
    <row r="7" spans="1:32" s="16" customFormat="1" ht="47.25" customHeight="1">
      <c r="A7" s="201"/>
      <c r="B7" s="203"/>
      <c r="C7" s="203"/>
      <c r="D7" s="203"/>
      <c r="E7" s="205" t="s">
        <v>47</v>
      </c>
      <c r="F7" s="205" t="s">
        <v>5</v>
      </c>
      <c r="G7" s="205" t="s">
        <v>6</v>
      </c>
      <c r="H7" s="208" t="s">
        <v>0</v>
      </c>
      <c r="I7" s="204" t="s">
        <v>86</v>
      </c>
      <c r="J7" s="198" t="s">
        <v>73</v>
      </c>
      <c r="K7" s="198" t="s">
        <v>74</v>
      </c>
      <c r="L7" s="206" t="s">
        <v>48</v>
      </c>
      <c r="M7" s="206"/>
      <c r="N7" s="206"/>
      <c r="O7" s="206"/>
      <c r="P7" s="206"/>
      <c r="Q7" s="198" t="s">
        <v>49</v>
      </c>
      <c r="R7" s="204" t="s">
        <v>75</v>
      </c>
      <c r="S7" s="207" t="s">
        <v>50</v>
      </c>
      <c r="T7" s="207"/>
      <c r="U7" s="207"/>
      <c r="V7" s="207"/>
      <c r="W7" s="207"/>
      <c r="X7" s="207"/>
      <c r="Y7" s="198" t="s">
        <v>51</v>
      </c>
      <c r="Z7" s="198" t="s">
        <v>63</v>
      </c>
      <c r="AA7" s="200" t="s">
        <v>52</v>
      </c>
      <c r="AB7" s="198" t="s">
        <v>36</v>
      </c>
      <c r="AC7" s="198" t="s">
        <v>53</v>
      </c>
      <c r="AD7" s="199"/>
      <c r="AE7" s="199"/>
      <c r="AF7" s="199"/>
    </row>
    <row r="8" spans="1:32" s="16" customFormat="1" ht="87" customHeight="1">
      <c r="A8" s="201"/>
      <c r="B8" s="203"/>
      <c r="C8" s="203"/>
      <c r="D8" s="203"/>
      <c r="E8" s="205"/>
      <c r="F8" s="205"/>
      <c r="G8" s="205"/>
      <c r="H8" s="208"/>
      <c r="I8" s="204"/>
      <c r="J8" s="198"/>
      <c r="K8" s="198"/>
      <c r="L8" s="130" t="s">
        <v>186</v>
      </c>
      <c r="M8" s="130" t="s">
        <v>5</v>
      </c>
      <c r="N8" s="130" t="s">
        <v>6</v>
      </c>
      <c r="O8" s="130" t="s">
        <v>36</v>
      </c>
      <c r="P8" s="140" t="s">
        <v>87</v>
      </c>
      <c r="Q8" s="198"/>
      <c r="R8" s="204"/>
      <c r="S8" s="130" t="s">
        <v>187</v>
      </c>
      <c r="T8" s="130" t="s">
        <v>5</v>
      </c>
      <c r="U8" s="130" t="s">
        <v>54</v>
      </c>
      <c r="V8" s="131" t="s">
        <v>55</v>
      </c>
      <c r="W8" s="131" t="s">
        <v>56</v>
      </c>
      <c r="X8" s="140" t="s">
        <v>76</v>
      </c>
      <c r="Y8" s="198"/>
      <c r="Z8" s="198"/>
      <c r="AA8" s="200"/>
      <c r="AB8" s="198"/>
      <c r="AC8" s="198"/>
      <c r="AD8" s="82" t="s">
        <v>7</v>
      </c>
      <c r="AE8" s="82" t="s">
        <v>8</v>
      </c>
      <c r="AF8" s="82" t="s">
        <v>9</v>
      </c>
    </row>
    <row r="9" spans="1:32" s="19" customFormat="1">
      <c r="A9" s="123" t="s">
        <v>158</v>
      </c>
      <c r="B9" s="124"/>
      <c r="C9" s="124"/>
      <c r="D9" s="186" t="e">
        <f t="shared" ref="D9:D18" si="0">C9/H9/3.65</f>
        <v>#DIV/0!</v>
      </c>
      <c r="E9" s="127"/>
      <c r="F9" s="127"/>
      <c r="G9" s="128"/>
      <c r="H9" s="129">
        <f>SUM(E9:G9)</f>
        <v>0</v>
      </c>
      <c r="I9" s="174">
        <v>1</v>
      </c>
      <c r="J9" s="115">
        <v>0</v>
      </c>
      <c r="K9" s="115">
        <v>1</v>
      </c>
      <c r="L9" s="132"/>
      <c r="M9" s="132"/>
      <c r="N9" s="132"/>
      <c r="O9" s="132"/>
      <c r="P9" s="137">
        <f>SUM(L9:O9)</f>
        <v>0</v>
      </c>
      <c r="Q9" s="116">
        <f>I9-P9</f>
        <v>1</v>
      </c>
      <c r="R9" s="174">
        <v>1</v>
      </c>
      <c r="S9" s="133"/>
      <c r="T9" s="132"/>
      <c r="U9" s="132"/>
      <c r="V9" s="132"/>
      <c r="W9" s="132"/>
      <c r="X9" s="137">
        <f>SUM(S9:W9)</f>
        <v>0</v>
      </c>
      <c r="Y9" s="116">
        <f>R9-X9</f>
        <v>1</v>
      </c>
      <c r="Z9" s="115"/>
      <c r="AA9" s="134"/>
      <c r="AB9" s="114"/>
      <c r="AC9" s="117">
        <f t="shared" ref="AC9:AC39" si="1">Z9-(AA9+AB9)</f>
        <v>0</v>
      </c>
      <c r="AD9" s="115"/>
      <c r="AE9" s="115"/>
      <c r="AF9" s="115"/>
    </row>
    <row r="10" spans="1:32" s="19" customFormat="1" ht="19.5">
      <c r="A10" s="123" t="s">
        <v>159</v>
      </c>
      <c r="B10" s="191">
        <v>854</v>
      </c>
      <c r="C10" s="191">
        <v>7423</v>
      </c>
      <c r="D10" s="186">
        <f t="shared" si="0"/>
        <v>58.105675146771041</v>
      </c>
      <c r="E10" s="127">
        <v>30</v>
      </c>
      <c r="F10" s="127">
        <v>5</v>
      </c>
      <c r="G10" s="127"/>
      <c r="H10" s="129">
        <f t="shared" ref="H10:H38" si="2">SUM(E10:G10)</f>
        <v>35</v>
      </c>
      <c r="I10" s="174">
        <v>11</v>
      </c>
      <c r="J10" s="115">
        <v>2</v>
      </c>
      <c r="K10" s="115">
        <v>8</v>
      </c>
      <c r="L10" s="132">
        <v>10</v>
      </c>
      <c r="M10" s="132">
        <v>3</v>
      </c>
      <c r="N10" s="132"/>
      <c r="O10" s="132"/>
      <c r="P10" s="137">
        <f t="shared" ref="P10:P39" si="3">SUM(L10:O10)</f>
        <v>13</v>
      </c>
      <c r="Q10" s="116">
        <f t="shared" ref="Q10:Q38" si="4">I10-P10</f>
        <v>-2</v>
      </c>
      <c r="R10" s="174">
        <v>38</v>
      </c>
      <c r="S10" s="133">
        <v>19</v>
      </c>
      <c r="T10" s="132">
        <v>13</v>
      </c>
      <c r="U10" s="132"/>
      <c r="V10" s="132">
        <v>3</v>
      </c>
      <c r="W10" s="132">
        <v>0</v>
      </c>
      <c r="X10" s="137">
        <f t="shared" ref="X10:X39" si="5">SUM(S10:W10)</f>
        <v>35</v>
      </c>
      <c r="Y10" s="116">
        <f t="shared" ref="Y10:Y39" si="6">R10-X10</f>
        <v>3</v>
      </c>
      <c r="Z10" s="115"/>
      <c r="AA10" s="134"/>
      <c r="AB10" s="114"/>
      <c r="AC10" s="117">
        <f t="shared" si="1"/>
        <v>0</v>
      </c>
      <c r="AD10" s="115"/>
      <c r="AE10" s="115"/>
      <c r="AF10" s="115"/>
    </row>
    <row r="11" spans="1:32" s="19" customFormat="1" ht="19.5">
      <c r="A11" s="123" t="s">
        <v>160</v>
      </c>
      <c r="B11" s="124"/>
      <c r="C11" s="124"/>
      <c r="D11" s="186">
        <f t="shared" si="0"/>
        <v>0</v>
      </c>
      <c r="E11" s="127"/>
      <c r="F11" s="127">
        <v>9</v>
      </c>
      <c r="G11" s="127"/>
      <c r="H11" s="129">
        <f t="shared" si="2"/>
        <v>9</v>
      </c>
      <c r="I11" s="174">
        <v>1</v>
      </c>
      <c r="J11" s="115">
        <v>0</v>
      </c>
      <c r="K11" s="115">
        <v>1</v>
      </c>
      <c r="L11" s="132"/>
      <c r="M11" s="132">
        <v>5</v>
      </c>
      <c r="N11" s="132"/>
      <c r="O11" s="132"/>
      <c r="P11" s="137">
        <f t="shared" si="3"/>
        <v>5</v>
      </c>
      <c r="Q11" s="116">
        <f t="shared" si="4"/>
        <v>-4</v>
      </c>
      <c r="R11" s="174">
        <v>24</v>
      </c>
      <c r="S11" s="133"/>
      <c r="T11" s="132">
        <v>23</v>
      </c>
      <c r="U11" s="132"/>
      <c r="V11" s="132"/>
      <c r="W11" s="132"/>
      <c r="X11" s="137">
        <f t="shared" si="5"/>
        <v>23</v>
      </c>
      <c r="Y11" s="116">
        <f t="shared" si="6"/>
        <v>1</v>
      </c>
      <c r="Z11" s="115"/>
      <c r="AA11" s="134"/>
      <c r="AB11" s="114"/>
      <c r="AC11" s="117">
        <f t="shared" si="1"/>
        <v>0</v>
      </c>
      <c r="AD11" s="115"/>
      <c r="AE11" s="115"/>
      <c r="AF11" s="115"/>
    </row>
    <row r="12" spans="1:32" s="19" customFormat="1">
      <c r="A12" s="123" t="s">
        <v>161</v>
      </c>
      <c r="B12" s="191">
        <v>2491</v>
      </c>
      <c r="C12" s="191">
        <v>8608</v>
      </c>
      <c r="D12" s="186">
        <f t="shared" si="0"/>
        <v>58.958904109589042</v>
      </c>
      <c r="E12" s="127">
        <v>36</v>
      </c>
      <c r="F12" s="127">
        <v>4</v>
      </c>
      <c r="G12" s="127"/>
      <c r="H12" s="129">
        <f t="shared" si="2"/>
        <v>40</v>
      </c>
      <c r="I12" s="174">
        <v>13</v>
      </c>
      <c r="J12" s="115">
        <v>7</v>
      </c>
      <c r="K12" s="115">
        <v>6</v>
      </c>
      <c r="L12" s="132">
        <v>8</v>
      </c>
      <c r="M12" s="132">
        <v>2</v>
      </c>
      <c r="N12" s="132"/>
      <c r="O12" s="132"/>
      <c r="P12" s="137">
        <f t="shared" si="3"/>
        <v>10</v>
      </c>
      <c r="Q12" s="116">
        <f t="shared" si="4"/>
        <v>3</v>
      </c>
      <c r="R12" s="174">
        <v>25</v>
      </c>
      <c r="S12" s="133">
        <v>23</v>
      </c>
      <c r="T12" s="132">
        <v>10</v>
      </c>
      <c r="U12" s="132"/>
      <c r="V12" s="132">
        <v>4</v>
      </c>
      <c r="W12" s="132"/>
      <c r="X12" s="137">
        <f t="shared" si="5"/>
        <v>37</v>
      </c>
      <c r="Y12" s="116">
        <f t="shared" si="6"/>
        <v>-12</v>
      </c>
      <c r="Z12" s="115"/>
      <c r="AA12" s="134"/>
      <c r="AB12" s="114"/>
      <c r="AC12" s="117">
        <f t="shared" si="1"/>
        <v>0</v>
      </c>
      <c r="AD12" s="115"/>
      <c r="AE12" s="115"/>
      <c r="AF12" s="115"/>
    </row>
    <row r="13" spans="1:32" s="19" customFormat="1">
      <c r="A13" s="123" t="s">
        <v>162</v>
      </c>
      <c r="B13" s="191">
        <v>2601</v>
      </c>
      <c r="C13" s="191">
        <v>11592</v>
      </c>
      <c r="D13" s="186">
        <f t="shared" si="0"/>
        <v>55.717375630857973</v>
      </c>
      <c r="E13" s="127">
        <v>48</v>
      </c>
      <c r="F13" s="127">
        <v>9</v>
      </c>
      <c r="G13" s="127"/>
      <c r="H13" s="129">
        <f t="shared" si="2"/>
        <v>57</v>
      </c>
      <c r="I13" s="174">
        <v>29</v>
      </c>
      <c r="J13" s="115">
        <v>8</v>
      </c>
      <c r="K13" s="115">
        <v>20</v>
      </c>
      <c r="L13" s="132">
        <v>20</v>
      </c>
      <c r="M13" s="132">
        <v>5</v>
      </c>
      <c r="N13" s="132"/>
      <c r="O13" s="132"/>
      <c r="P13" s="137">
        <f t="shared" si="3"/>
        <v>25</v>
      </c>
      <c r="Q13" s="116">
        <f t="shared" si="4"/>
        <v>4</v>
      </c>
      <c r="R13" s="174">
        <v>48</v>
      </c>
      <c r="S13" s="133">
        <v>34</v>
      </c>
      <c r="T13" s="132">
        <v>23</v>
      </c>
      <c r="U13" s="132"/>
      <c r="V13" s="132">
        <v>5</v>
      </c>
      <c r="W13" s="132"/>
      <c r="X13" s="137">
        <f t="shared" si="5"/>
        <v>62</v>
      </c>
      <c r="Y13" s="116">
        <f t="shared" si="6"/>
        <v>-14</v>
      </c>
      <c r="Z13" s="115"/>
      <c r="AA13" s="134"/>
      <c r="AB13" s="114"/>
      <c r="AC13" s="117">
        <f t="shared" si="1"/>
        <v>0</v>
      </c>
      <c r="AD13" s="115"/>
      <c r="AE13" s="115"/>
      <c r="AF13" s="115"/>
    </row>
    <row r="14" spans="1:32" s="19" customFormat="1" ht="29.25">
      <c r="A14" s="123" t="s">
        <v>163</v>
      </c>
      <c r="B14" s="191">
        <v>855</v>
      </c>
      <c r="C14" s="191">
        <v>6121</v>
      </c>
      <c r="D14" s="186">
        <f t="shared" si="0"/>
        <v>62.110603754439367</v>
      </c>
      <c r="E14" s="127">
        <v>27</v>
      </c>
      <c r="F14" s="127"/>
      <c r="G14" s="127"/>
      <c r="H14" s="129">
        <f t="shared" si="2"/>
        <v>27</v>
      </c>
      <c r="I14" s="174">
        <v>11</v>
      </c>
      <c r="J14" s="115">
        <v>2</v>
      </c>
      <c r="K14" s="115">
        <v>9</v>
      </c>
      <c r="L14" s="132">
        <v>7</v>
      </c>
      <c r="M14" s="132"/>
      <c r="N14" s="132"/>
      <c r="O14" s="132"/>
      <c r="P14" s="137">
        <f t="shared" si="3"/>
        <v>7</v>
      </c>
      <c r="Q14" s="116">
        <f t="shared" si="4"/>
        <v>4</v>
      </c>
      <c r="R14" s="174">
        <v>18</v>
      </c>
      <c r="S14" s="133">
        <v>17</v>
      </c>
      <c r="T14" s="132"/>
      <c r="U14" s="132"/>
      <c r="V14" s="132">
        <v>3</v>
      </c>
      <c r="W14" s="132"/>
      <c r="X14" s="137">
        <f t="shared" si="5"/>
        <v>20</v>
      </c>
      <c r="Y14" s="116">
        <f t="shared" si="6"/>
        <v>-2</v>
      </c>
      <c r="Z14" s="115"/>
      <c r="AA14" s="134"/>
      <c r="AB14" s="114"/>
      <c r="AC14" s="117">
        <f t="shared" si="1"/>
        <v>0</v>
      </c>
      <c r="AD14" s="115"/>
      <c r="AE14" s="115"/>
      <c r="AF14" s="115"/>
    </row>
    <row r="15" spans="1:32" s="19" customFormat="1" ht="19.5">
      <c r="A15" s="123" t="s">
        <v>164</v>
      </c>
      <c r="B15" s="124"/>
      <c r="C15" s="124"/>
      <c r="D15" s="186">
        <f t="shared" si="0"/>
        <v>0</v>
      </c>
      <c r="E15" s="127"/>
      <c r="F15" s="127">
        <v>6</v>
      </c>
      <c r="G15" s="127"/>
      <c r="H15" s="129">
        <f t="shared" si="2"/>
        <v>6</v>
      </c>
      <c r="I15" s="174">
        <v>2</v>
      </c>
      <c r="J15" s="115">
        <v>0</v>
      </c>
      <c r="K15" s="115">
        <v>0</v>
      </c>
      <c r="L15" s="132"/>
      <c r="M15" s="132">
        <v>3</v>
      </c>
      <c r="N15" s="132"/>
      <c r="O15" s="132"/>
      <c r="P15" s="137">
        <f t="shared" si="3"/>
        <v>3</v>
      </c>
      <c r="Q15" s="116">
        <f t="shared" si="4"/>
        <v>-1</v>
      </c>
      <c r="R15" s="174">
        <v>13</v>
      </c>
      <c r="S15" s="133"/>
      <c r="T15" s="132">
        <v>15</v>
      </c>
      <c r="U15" s="132"/>
      <c r="V15" s="132"/>
      <c r="W15" s="132"/>
      <c r="X15" s="137">
        <f t="shared" si="5"/>
        <v>15</v>
      </c>
      <c r="Y15" s="116">
        <f t="shared" si="6"/>
        <v>-2</v>
      </c>
      <c r="Z15" s="115"/>
      <c r="AA15" s="134"/>
      <c r="AB15" s="114"/>
      <c r="AC15" s="117">
        <f t="shared" si="1"/>
        <v>0</v>
      </c>
      <c r="AD15" s="115"/>
      <c r="AE15" s="115"/>
      <c r="AF15" s="115"/>
    </row>
    <row r="16" spans="1:32" s="19" customFormat="1" ht="29.25">
      <c r="A16" s="123" t="s">
        <v>165</v>
      </c>
      <c r="B16" s="191">
        <v>625</v>
      </c>
      <c r="C16" s="191">
        <v>6374</v>
      </c>
      <c r="D16" s="186">
        <f t="shared" si="0"/>
        <v>44.776958201615734</v>
      </c>
      <c r="E16" s="127">
        <v>39</v>
      </c>
      <c r="F16" s="127"/>
      <c r="G16" s="127"/>
      <c r="H16" s="129">
        <f t="shared" si="2"/>
        <v>39</v>
      </c>
      <c r="I16" s="174">
        <v>9</v>
      </c>
      <c r="J16" s="115">
        <v>2</v>
      </c>
      <c r="K16" s="115">
        <v>5</v>
      </c>
      <c r="L16" s="132">
        <v>9</v>
      </c>
      <c r="M16" s="132"/>
      <c r="N16" s="132"/>
      <c r="O16" s="132"/>
      <c r="P16" s="137">
        <f t="shared" si="3"/>
        <v>9</v>
      </c>
      <c r="Q16" s="116">
        <f t="shared" si="4"/>
        <v>0</v>
      </c>
      <c r="R16" s="174">
        <v>12</v>
      </c>
      <c r="S16" s="133">
        <v>24</v>
      </c>
      <c r="T16" s="132"/>
      <c r="U16" s="132"/>
      <c r="V16" s="132">
        <v>4</v>
      </c>
      <c r="W16" s="132"/>
      <c r="X16" s="137">
        <f t="shared" si="5"/>
        <v>28</v>
      </c>
      <c r="Y16" s="116">
        <f t="shared" si="6"/>
        <v>-16</v>
      </c>
      <c r="Z16" s="115"/>
      <c r="AA16" s="134"/>
      <c r="AB16" s="114"/>
      <c r="AC16" s="117">
        <f t="shared" si="1"/>
        <v>0</v>
      </c>
      <c r="AD16" s="115"/>
      <c r="AE16" s="115"/>
      <c r="AF16" s="115"/>
    </row>
    <row r="17" spans="1:32" s="19" customFormat="1">
      <c r="A17" s="123" t="s">
        <v>166</v>
      </c>
      <c r="B17" s="124"/>
      <c r="C17" s="124"/>
      <c r="D17" s="186" t="e">
        <f t="shared" si="0"/>
        <v>#DIV/0!</v>
      </c>
      <c r="E17" s="127"/>
      <c r="F17" s="127"/>
      <c r="G17" s="127"/>
      <c r="H17" s="129">
        <f t="shared" si="2"/>
        <v>0</v>
      </c>
      <c r="I17" s="174">
        <v>0</v>
      </c>
      <c r="J17" s="115">
        <v>0</v>
      </c>
      <c r="K17" s="115">
        <v>0</v>
      </c>
      <c r="L17" s="132"/>
      <c r="M17" s="132"/>
      <c r="N17" s="132"/>
      <c r="O17" s="132"/>
      <c r="P17" s="137">
        <f t="shared" si="3"/>
        <v>0</v>
      </c>
      <c r="Q17" s="116">
        <f t="shared" si="4"/>
        <v>0</v>
      </c>
      <c r="R17" s="174">
        <v>0</v>
      </c>
      <c r="S17" s="133"/>
      <c r="T17" s="132"/>
      <c r="U17" s="132"/>
      <c r="V17" s="132"/>
      <c r="W17" s="132"/>
      <c r="X17" s="137">
        <f t="shared" si="5"/>
        <v>0</v>
      </c>
      <c r="Y17" s="116">
        <f t="shared" si="6"/>
        <v>0</v>
      </c>
      <c r="Z17" s="115"/>
      <c r="AA17" s="134"/>
      <c r="AB17" s="114"/>
      <c r="AC17" s="117">
        <f t="shared" si="1"/>
        <v>0</v>
      </c>
      <c r="AD17" s="115"/>
      <c r="AE17" s="115"/>
      <c r="AF17" s="115"/>
    </row>
    <row r="18" spans="1:32" s="19" customFormat="1" ht="19.5">
      <c r="A18" s="123" t="s">
        <v>167</v>
      </c>
      <c r="B18" s="191">
        <v>435</v>
      </c>
      <c r="C18" s="191">
        <v>3088</v>
      </c>
      <c r="D18" s="186">
        <f t="shared" si="0"/>
        <v>33.841095890410962</v>
      </c>
      <c r="E18" s="127">
        <v>25</v>
      </c>
      <c r="F18" s="127"/>
      <c r="G18" s="127"/>
      <c r="H18" s="129">
        <f t="shared" si="2"/>
        <v>25</v>
      </c>
      <c r="I18" s="174">
        <v>7</v>
      </c>
      <c r="J18" s="115">
        <v>2</v>
      </c>
      <c r="K18" s="115">
        <v>5</v>
      </c>
      <c r="L18" s="132">
        <v>6</v>
      </c>
      <c r="M18" s="132"/>
      <c r="N18" s="132"/>
      <c r="O18" s="132"/>
      <c r="P18" s="137">
        <f t="shared" ref="P18:P31" si="7">SUM(L18:O18)</f>
        <v>6</v>
      </c>
      <c r="Q18" s="116">
        <f t="shared" ref="Q18:Q31" si="8">I18-P18</f>
        <v>1</v>
      </c>
      <c r="R18" s="174">
        <v>9</v>
      </c>
      <c r="S18" s="133">
        <v>16</v>
      </c>
      <c r="T18" s="132"/>
      <c r="U18" s="132"/>
      <c r="V18" s="132">
        <v>3</v>
      </c>
      <c r="W18" s="132"/>
      <c r="X18" s="137">
        <f t="shared" ref="X18:X32" si="9">SUM(S18:W18)</f>
        <v>19</v>
      </c>
      <c r="Y18" s="116">
        <f t="shared" ref="Y18:Y32" si="10">R18-X18</f>
        <v>-10</v>
      </c>
      <c r="Z18" s="115"/>
      <c r="AA18" s="134"/>
      <c r="AB18" s="114"/>
      <c r="AC18" s="117">
        <f t="shared" si="1"/>
        <v>0</v>
      </c>
      <c r="AD18" s="115"/>
      <c r="AE18" s="115"/>
      <c r="AF18" s="115"/>
    </row>
    <row r="19" spans="1:32" s="19" customFormat="1">
      <c r="A19" s="123" t="s">
        <v>168</v>
      </c>
      <c r="B19" s="191">
        <v>333</v>
      </c>
      <c r="C19" s="191">
        <v>3708</v>
      </c>
      <c r="D19" s="186">
        <f>C19/H19/3.65</f>
        <v>48.375733855185914</v>
      </c>
      <c r="E19" s="127">
        <v>21</v>
      </c>
      <c r="F19" s="127"/>
      <c r="G19" s="127"/>
      <c r="H19" s="129">
        <f t="shared" si="2"/>
        <v>21</v>
      </c>
      <c r="I19" s="174">
        <v>8</v>
      </c>
      <c r="J19" s="115">
        <v>3</v>
      </c>
      <c r="K19" s="115">
        <v>5</v>
      </c>
      <c r="L19" s="132">
        <v>5</v>
      </c>
      <c r="M19" s="132"/>
      <c r="N19" s="132"/>
      <c r="O19" s="132"/>
      <c r="P19" s="137">
        <f t="shared" si="7"/>
        <v>5</v>
      </c>
      <c r="Q19" s="116">
        <f t="shared" si="8"/>
        <v>3</v>
      </c>
      <c r="R19" s="174">
        <v>8</v>
      </c>
      <c r="S19" s="133">
        <v>13</v>
      </c>
      <c r="T19" s="132"/>
      <c r="U19" s="132"/>
      <c r="V19" s="132">
        <v>2</v>
      </c>
      <c r="W19" s="132"/>
      <c r="X19" s="137">
        <f t="shared" si="9"/>
        <v>15</v>
      </c>
      <c r="Y19" s="116">
        <f t="shared" si="10"/>
        <v>-7</v>
      </c>
      <c r="Z19" s="115"/>
      <c r="AA19" s="134"/>
      <c r="AB19" s="114"/>
      <c r="AC19" s="117">
        <f t="shared" si="1"/>
        <v>0</v>
      </c>
      <c r="AD19" s="115"/>
      <c r="AE19" s="115"/>
      <c r="AF19" s="115"/>
    </row>
    <row r="20" spans="1:32" s="19" customFormat="1">
      <c r="A20" s="123" t="s">
        <v>169</v>
      </c>
      <c r="B20" s="191">
        <v>625</v>
      </c>
      <c r="C20" s="191">
        <v>4365</v>
      </c>
      <c r="D20" s="186">
        <f t="shared" ref="D20:D39" si="11">C20/H20/3.65</f>
        <v>59.794520547945204</v>
      </c>
      <c r="E20" s="127">
        <v>20</v>
      </c>
      <c r="F20" s="127"/>
      <c r="G20" s="127"/>
      <c r="H20" s="129">
        <f t="shared" si="2"/>
        <v>20</v>
      </c>
      <c r="I20" s="174">
        <v>6</v>
      </c>
      <c r="J20" s="115">
        <v>1</v>
      </c>
      <c r="K20" s="115">
        <v>4</v>
      </c>
      <c r="L20" s="132">
        <v>5</v>
      </c>
      <c r="M20" s="132"/>
      <c r="N20" s="132"/>
      <c r="O20" s="132"/>
      <c r="P20" s="137">
        <f t="shared" si="7"/>
        <v>5</v>
      </c>
      <c r="Q20" s="116">
        <f t="shared" si="8"/>
        <v>1</v>
      </c>
      <c r="R20" s="174">
        <v>10</v>
      </c>
      <c r="S20" s="133">
        <v>13</v>
      </c>
      <c r="T20" s="132"/>
      <c r="U20" s="132"/>
      <c r="V20" s="132">
        <v>2</v>
      </c>
      <c r="W20" s="132"/>
      <c r="X20" s="137">
        <f t="shared" si="9"/>
        <v>15</v>
      </c>
      <c r="Y20" s="116">
        <f t="shared" si="10"/>
        <v>-5</v>
      </c>
      <c r="Z20" s="115"/>
      <c r="AA20" s="134"/>
      <c r="AB20" s="114"/>
      <c r="AC20" s="117">
        <f t="shared" si="1"/>
        <v>0</v>
      </c>
      <c r="AD20" s="115"/>
      <c r="AE20" s="115"/>
      <c r="AF20" s="115"/>
    </row>
    <row r="21" spans="1:32" s="19" customFormat="1" ht="19.5">
      <c r="A21" s="123" t="s">
        <v>170</v>
      </c>
      <c r="B21" s="191">
        <v>654</v>
      </c>
      <c r="C21" s="191">
        <v>8689</v>
      </c>
      <c r="D21" s="186">
        <f t="shared" si="11"/>
        <v>54.10336239103362</v>
      </c>
      <c r="E21" s="127">
        <v>44</v>
      </c>
      <c r="F21" s="127"/>
      <c r="G21" s="127"/>
      <c r="H21" s="129">
        <f t="shared" si="2"/>
        <v>44</v>
      </c>
      <c r="I21" s="174">
        <v>10</v>
      </c>
      <c r="J21" s="115">
        <v>3</v>
      </c>
      <c r="K21" s="115">
        <v>5</v>
      </c>
      <c r="L21" s="132">
        <v>10</v>
      </c>
      <c r="M21" s="132"/>
      <c r="N21" s="132"/>
      <c r="O21" s="132"/>
      <c r="P21" s="137">
        <f t="shared" si="7"/>
        <v>10</v>
      </c>
      <c r="Q21" s="116">
        <f t="shared" si="8"/>
        <v>0</v>
      </c>
      <c r="R21" s="174">
        <v>23</v>
      </c>
      <c r="S21" s="133">
        <v>28</v>
      </c>
      <c r="T21" s="132"/>
      <c r="U21" s="132"/>
      <c r="V21" s="132">
        <v>4</v>
      </c>
      <c r="W21" s="132"/>
      <c r="X21" s="137">
        <f t="shared" si="9"/>
        <v>32</v>
      </c>
      <c r="Y21" s="116">
        <f t="shared" si="10"/>
        <v>-9</v>
      </c>
      <c r="Z21" s="115"/>
      <c r="AA21" s="134"/>
      <c r="AB21" s="114"/>
      <c r="AC21" s="117">
        <f t="shared" si="1"/>
        <v>0</v>
      </c>
      <c r="AD21" s="115"/>
      <c r="AE21" s="115"/>
      <c r="AF21" s="115"/>
    </row>
    <row r="22" spans="1:32" s="19" customFormat="1" ht="19.5">
      <c r="A22" s="123" t="s">
        <v>194</v>
      </c>
      <c r="B22" s="191">
        <v>1566</v>
      </c>
      <c r="C22" s="191">
        <v>5979</v>
      </c>
      <c r="D22" s="186">
        <f t="shared" si="11"/>
        <v>40.952054794520549</v>
      </c>
      <c r="E22" s="127">
        <v>37</v>
      </c>
      <c r="F22" s="127">
        <v>3</v>
      </c>
      <c r="G22" s="127"/>
      <c r="H22" s="129">
        <f t="shared" si="2"/>
        <v>40</v>
      </c>
      <c r="I22" s="174">
        <v>11</v>
      </c>
      <c r="J22" s="115">
        <v>2</v>
      </c>
      <c r="K22" s="115">
        <v>9</v>
      </c>
      <c r="L22" s="132">
        <v>8</v>
      </c>
      <c r="M22" s="132">
        <v>2</v>
      </c>
      <c r="N22" s="132"/>
      <c r="O22" s="132"/>
      <c r="P22" s="137">
        <f t="shared" si="7"/>
        <v>10</v>
      </c>
      <c r="Q22" s="116">
        <f t="shared" si="8"/>
        <v>1</v>
      </c>
      <c r="R22" s="174">
        <v>25</v>
      </c>
      <c r="S22" s="133">
        <v>22</v>
      </c>
      <c r="T22" s="132">
        <v>6</v>
      </c>
      <c r="U22" s="132"/>
      <c r="V22" s="132">
        <v>4</v>
      </c>
      <c r="W22" s="132"/>
      <c r="X22" s="137">
        <f t="shared" si="9"/>
        <v>32</v>
      </c>
      <c r="Y22" s="116">
        <f t="shared" si="10"/>
        <v>-7</v>
      </c>
      <c r="Z22" s="115"/>
      <c r="AA22" s="134">
        <v>1</v>
      </c>
      <c r="AB22" s="114"/>
      <c r="AC22" s="117">
        <f t="shared" si="1"/>
        <v>-1</v>
      </c>
      <c r="AD22" s="115"/>
      <c r="AE22" s="115"/>
      <c r="AF22" s="115"/>
    </row>
    <row r="23" spans="1:32" s="19" customFormat="1">
      <c r="A23" s="123" t="s">
        <v>195</v>
      </c>
      <c r="B23" s="124"/>
      <c r="C23" s="124"/>
      <c r="D23" s="186" t="e">
        <f t="shared" si="11"/>
        <v>#DIV/0!</v>
      </c>
      <c r="E23" s="127"/>
      <c r="F23" s="127"/>
      <c r="G23" s="127"/>
      <c r="H23" s="129">
        <f t="shared" si="2"/>
        <v>0</v>
      </c>
      <c r="I23" s="174">
        <v>1</v>
      </c>
      <c r="J23" s="115">
        <v>0</v>
      </c>
      <c r="K23" s="115">
        <v>1</v>
      </c>
      <c r="L23" s="132"/>
      <c r="M23" s="132"/>
      <c r="N23" s="132"/>
      <c r="O23" s="132"/>
      <c r="P23" s="137">
        <f t="shared" si="7"/>
        <v>0</v>
      </c>
      <c r="Q23" s="116">
        <f t="shared" si="8"/>
        <v>1</v>
      </c>
      <c r="R23" s="174">
        <v>1</v>
      </c>
      <c r="S23" s="133"/>
      <c r="T23" s="132"/>
      <c r="U23" s="132"/>
      <c r="V23" s="132"/>
      <c r="W23" s="132"/>
      <c r="X23" s="137">
        <f t="shared" si="9"/>
        <v>0</v>
      </c>
      <c r="Y23" s="116">
        <f t="shared" si="10"/>
        <v>1</v>
      </c>
      <c r="Z23" s="115"/>
      <c r="AA23" s="134"/>
      <c r="AB23" s="114"/>
      <c r="AC23" s="117">
        <f t="shared" si="1"/>
        <v>0</v>
      </c>
      <c r="AD23" s="115"/>
      <c r="AE23" s="115"/>
      <c r="AF23" s="115"/>
    </row>
    <row r="24" spans="1:32" s="19" customFormat="1" ht="19.5">
      <c r="A24" s="123" t="s">
        <v>171</v>
      </c>
      <c r="B24" s="191">
        <v>694</v>
      </c>
      <c r="C24" s="191">
        <v>6062</v>
      </c>
      <c r="D24" s="186">
        <f t="shared" si="11"/>
        <v>55.360730593607308</v>
      </c>
      <c r="E24" s="127">
        <v>24</v>
      </c>
      <c r="F24" s="127"/>
      <c r="G24" s="127">
        <v>6</v>
      </c>
      <c r="H24" s="129">
        <f t="shared" si="2"/>
        <v>30</v>
      </c>
      <c r="I24" s="174">
        <v>9</v>
      </c>
      <c r="J24" s="115">
        <v>2</v>
      </c>
      <c r="K24" s="115">
        <v>6</v>
      </c>
      <c r="L24" s="132">
        <v>6</v>
      </c>
      <c r="M24" s="132"/>
      <c r="N24" s="132">
        <v>5</v>
      </c>
      <c r="O24" s="132"/>
      <c r="P24" s="137">
        <f t="shared" si="7"/>
        <v>11</v>
      </c>
      <c r="Q24" s="116">
        <f t="shared" si="8"/>
        <v>-2</v>
      </c>
      <c r="R24" s="174">
        <v>28</v>
      </c>
      <c r="S24" s="133">
        <v>15</v>
      </c>
      <c r="T24" s="132"/>
      <c r="U24" s="132">
        <v>30</v>
      </c>
      <c r="V24" s="132">
        <v>9</v>
      </c>
      <c r="W24" s="132"/>
      <c r="X24" s="137">
        <f t="shared" si="9"/>
        <v>54</v>
      </c>
      <c r="Y24" s="116">
        <f t="shared" si="10"/>
        <v>-26</v>
      </c>
      <c r="Z24" s="115"/>
      <c r="AA24" s="134"/>
      <c r="AB24" s="114"/>
      <c r="AC24" s="117">
        <f t="shared" si="1"/>
        <v>0</v>
      </c>
      <c r="AD24" s="115"/>
      <c r="AE24" s="115"/>
      <c r="AF24" s="115"/>
    </row>
    <row r="25" spans="1:32" s="19" customFormat="1">
      <c r="A25" s="123" t="s">
        <v>172</v>
      </c>
      <c r="B25" s="191">
        <v>809</v>
      </c>
      <c r="C25" s="191">
        <v>4201</v>
      </c>
      <c r="D25" s="186">
        <f t="shared" si="11"/>
        <v>32.884540117416833</v>
      </c>
      <c r="E25" s="127">
        <v>35</v>
      </c>
      <c r="F25" s="127"/>
      <c r="G25" s="127"/>
      <c r="H25" s="129">
        <f t="shared" si="2"/>
        <v>35</v>
      </c>
      <c r="I25" s="174">
        <v>16</v>
      </c>
      <c r="J25" s="115">
        <v>4</v>
      </c>
      <c r="K25" s="115">
        <v>12</v>
      </c>
      <c r="L25" s="132">
        <v>10</v>
      </c>
      <c r="M25" s="132"/>
      <c r="N25" s="132"/>
      <c r="O25" s="132"/>
      <c r="P25" s="137">
        <f t="shared" si="7"/>
        <v>10</v>
      </c>
      <c r="Q25" s="116">
        <f t="shared" si="8"/>
        <v>6</v>
      </c>
      <c r="R25" s="174">
        <v>14</v>
      </c>
      <c r="S25" s="133">
        <v>22</v>
      </c>
      <c r="T25" s="132"/>
      <c r="U25" s="132"/>
      <c r="V25" s="132">
        <v>9</v>
      </c>
      <c r="W25" s="132"/>
      <c r="X25" s="137">
        <f t="shared" si="9"/>
        <v>31</v>
      </c>
      <c r="Y25" s="116">
        <f t="shared" si="10"/>
        <v>-17</v>
      </c>
      <c r="Z25" s="115">
        <v>1</v>
      </c>
      <c r="AA25" s="134">
        <v>1</v>
      </c>
      <c r="AB25" s="114"/>
      <c r="AC25" s="117">
        <f t="shared" si="1"/>
        <v>0</v>
      </c>
      <c r="AD25" s="115"/>
      <c r="AE25" s="115"/>
      <c r="AF25" s="115"/>
    </row>
    <row r="26" spans="1:32" s="19" customFormat="1">
      <c r="A26" s="123" t="s">
        <v>173</v>
      </c>
      <c r="B26" s="191">
        <v>1198</v>
      </c>
      <c r="C26" s="191">
        <v>6569</v>
      </c>
      <c r="D26" s="186">
        <f t="shared" si="11"/>
        <v>59.990867579908681</v>
      </c>
      <c r="E26" s="127">
        <v>30</v>
      </c>
      <c r="F26" s="127"/>
      <c r="G26" s="127"/>
      <c r="H26" s="129">
        <f t="shared" si="2"/>
        <v>30</v>
      </c>
      <c r="I26" s="174">
        <v>10</v>
      </c>
      <c r="J26" s="115">
        <v>1</v>
      </c>
      <c r="K26" s="115">
        <v>8</v>
      </c>
      <c r="L26" s="132">
        <v>9</v>
      </c>
      <c r="M26" s="132"/>
      <c r="N26" s="132"/>
      <c r="O26" s="132"/>
      <c r="P26" s="137">
        <f t="shared" si="7"/>
        <v>9</v>
      </c>
      <c r="Q26" s="116">
        <f t="shared" si="8"/>
        <v>1</v>
      </c>
      <c r="R26" s="174">
        <v>15</v>
      </c>
      <c r="S26" s="133">
        <v>19</v>
      </c>
      <c r="T26" s="132"/>
      <c r="U26" s="132"/>
      <c r="V26" s="132">
        <v>11</v>
      </c>
      <c r="W26" s="132"/>
      <c r="X26" s="137">
        <f t="shared" si="9"/>
        <v>30</v>
      </c>
      <c r="Y26" s="116">
        <f t="shared" si="10"/>
        <v>-15</v>
      </c>
      <c r="Z26" s="115"/>
      <c r="AA26" s="134"/>
      <c r="AB26" s="114"/>
      <c r="AC26" s="117">
        <f t="shared" si="1"/>
        <v>0</v>
      </c>
      <c r="AD26" s="115"/>
      <c r="AE26" s="115"/>
      <c r="AF26" s="115"/>
    </row>
    <row r="27" spans="1:32" s="19" customFormat="1" ht="19.5">
      <c r="A27" s="123" t="s">
        <v>174</v>
      </c>
      <c r="B27" s="191">
        <v>2891</v>
      </c>
      <c r="C27" s="191">
        <v>14051</v>
      </c>
      <c r="D27" s="186">
        <f t="shared" si="11"/>
        <v>57.456552852177474</v>
      </c>
      <c r="E27" s="127">
        <v>67</v>
      </c>
      <c r="F27" s="127"/>
      <c r="G27" s="127"/>
      <c r="H27" s="129">
        <f t="shared" si="2"/>
        <v>67</v>
      </c>
      <c r="I27" s="174">
        <v>19</v>
      </c>
      <c r="J27" s="115">
        <v>3</v>
      </c>
      <c r="K27" s="115">
        <v>14</v>
      </c>
      <c r="L27" s="132">
        <v>17</v>
      </c>
      <c r="M27" s="132"/>
      <c r="N27" s="132"/>
      <c r="O27" s="132"/>
      <c r="P27" s="137">
        <f t="shared" si="7"/>
        <v>17</v>
      </c>
      <c r="Q27" s="116">
        <f t="shared" si="8"/>
        <v>2</v>
      </c>
      <c r="R27" s="174">
        <v>33</v>
      </c>
      <c r="S27" s="133">
        <v>42</v>
      </c>
      <c r="T27" s="132"/>
      <c r="U27" s="132"/>
      <c r="V27" s="132">
        <v>25</v>
      </c>
      <c r="W27" s="132"/>
      <c r="X27" s="137">
        <f t="shared" si="9"/>
        <v>67</v>
      </c>
      <c r="Y27" s="116">
        <f t="shared" si="10"/>
        <v>-34</v>
      </c>
      <c r="Z27" s="115"/>
      <c r="AA27" s="134"/>
      <c r="AB27" s="114"/>
      <c r="AC27" s="117">
        <f t="shared" si="1"/>
        <v>0</v>
      </c>
      <c r="AD27" s="115"/>
      <c r="AE27" s="115"/>
      <c r="AF27" s="115"/>
    </row>
    <row r="28" spans="1:32" s="19" customFormat="1" ht="19.5">
      <c r="A28" s="123" t="s">
        <v>175</v>
      </c>
      <c r="B28" s="191">
        <v>845</v>
      </c>
      <c r="C28" s="191">
        <v>8692</v>
      </c>
      <c r="D28" s="186">
        <f t="shared" si="11"/>
        <v>79.378995433789967</v>
      </c>
      <c r="E28" s="127">
        <v>30</v>
      </c>
      <c r="F28" s="127"/>
      <c r="G28" s="127"/>
      <c r="H28" s="129">
        <f t="shared" si="2"/>
        <v>30</v>
      </c>
      <c r="I28" s="174">
        <v>13</v>
      </c>
      <c r="J28" s="115">
        <v>2</v>
      </c>
      <c r="K28" s="115">
        <v>10</v>
      </c>
      <c r="L28" s="132">
        <v>7</v>
      </c>
      <c r="M28" s="132"/>
      <c r="N28" s="132"/>
      <c r="O28" s="132"/>
      <c r="P28" s="137">
        <f t="shared" si="7"/>
        <v>7</v>
      </c>
      <c r="Q28" s="116">
        <f t="shared" si="8"/>
        <v>6</v>
      </c>
      <c r="R28" s="174">
        <v>16</v>
      </c>
      <c r="S28" s="133">
        <v>19</v>
      </c>
      <c r="T28" s="132"/>
      <c r="U28" s="132"/>
      <c r="V28" s="132">
        <v>11</v>
      </c>
      <c r="W28" s="132"/>
      <c r="X28" s="137">
        <f t="shared" si="9"/>
        <v>30</v>
      </c>
      <c r="Y28" s="116">
        <f t="shared" si="10"/>
        <v>-14</v>
      </c>
      <c r="Z28" s="115"/>
      <c r="AA28" s="134"/>
      <c r="AB28" s="114"/>
      <c r="AC28" s="117">
        <f t="shared" si="1"/>
        <v>0</v>
      </c>
      <c r="AD28" s="115"/>
      <c r="AE28" s="115"/>
      <c r="AF28" s="115"/>
    </row>
    <row r="29" spans="1:32" s="19" customFormat="1">
      <c r="A29" s="123" t="s">
        <v>176</v>
      </c>
      <c r="B29" s="191">
        <v>131</v>
      </c>
      <c r="C29" s="191">
        <v>1762</v>
      </c>
      <c r="D29" s="186">
        <f t="shared" si="11"/>
        <v>22.987606001304631</v>
      </c>
      <c r="E29" s="127">
        <v>21</v>
      </c>
      <c r="F29" s="127"/>
      <c r="G29" s="127"/>
      <c r="H29" s="129">
        <f t="shared" si="2"/>
        <v>21</v>
      </c>
      <c r="I29" s="174">
        <v>5</v>
      </c>
      <c r="J29" s="115">
        <v>1</v>
      </c>
      <c r="K29" s="115">
        <v>4</v>
      </c>
      <c r="L29" s="132">
        <v>5</v>
      </c>
      <c r="M29" s="132"/>
      <c r="N29" s="132"/>
      <c r="O29" s="132"/>
      <c r="P29" s="137">
        <f t="shared" si="7"/>
        <v>5</v>
      </c>
      <c r="Q29" s="116">
        <f t="shared" si="8"/>
        <v>0</v>
      </c>
      <c r="R29" s="174">
        <v>12</v>
      </c>
      <c r="S29" s="133">
        <v>13</v>
      </c>
      <c r="T29" s="132"/>
      <c r="U29" s="132"/>
      <c r="V29" s="132"/>
      <c r="W29" s="132"/>
      <c r="X29" s="137">
        <f t="shared" si="9"/>
        <v>13</v>
      </c>
      <c r="Y29" s="116">
        <f t="shared" si="10"/>
        <v>-1</v>
      </c>
      <c r="Z29" s="115"/>
      <c r="AA29" s="134"/>
      <c r="AB29" s="114"/>
      <c r="AC29" s="117">
        <f t="shared" si="1"/>
        <v>0</v>
      </c>
      <c r="AD29" s="115"/>
      <c r="AE29" s="115"/>
      <c r="AF29" s="115"/>
    </row>
    <row r="30" spans="1:32" s="19" customFormat="1" ht="40.5" customHeight="1">
      <c r="A30" s="123" t="s">
        <v>177</v>
      </c>
      <c r="B30" s="124"/>
      <c r="C30" s="124"/>
      <c r="D30" s="186" t="e">
        <f t="shared" si="11"/>
        <v>#DIV/0!</v>
      </c>
      <c r="E30" s="127"/>
      <c r="F30" s="127"/>
      <c r="G30" s="127"/>
      <c r="H30" s="129">
        <f t="shared" si="2"/>
        <v>0</v>
      </c>
      <c r="I30" s="174">
        <v>2</v>
      </c>
      <c r="J30" s="115">
        <v>0</v>
      </c>
      <c r="K30" s="115">
        <v>2</v>
      </c>
      <c r="L30" s="132"/>
      <c r="M30" s="132"/>
      <c r="N30" s="132"/>
      <c r="O30" s="132"/>
      <c r="P30" s="137">
        <f t="shared" si="7"/>
        <v>0</v>
      </c>
      <c r="Q30" s="116">
        <f t="shared" si="8"/>
        <v>2</v>
      </c>
      <c r="R30" s="174">
        <v>41</v>
      </c>
      <c r="S30" s="133"/>
      <c r="T30" s="132"/>
      <c r="U30" s="132"/>
      <c r="V30" s="132"/>
      <c r="W30" s="132"/>
      <c r="X30" s="137">
        <f t="shared" si="9"/>
        <v>0</v>
      </c>
      <c r="Y30" s="116">
        <f t="shared" si="10"/>
        <v>41</v>
      </c>
      <c r="Z30" s="115"/>
      <c r="AA30" s="134"/>
      <c r="AB30" s="114"/>
      <c r="AC30" s="117">
        <f t="shared" si="1"/>
        <v>0</v>
      </c>
      <c r="AD30" s="115"/>
      <c r="AE30" s="115"/>
      <c r="AF30" s="115"/>
    </row>
    <row r="31" spans="1:32" s="19" customFormat="1" ht="29.25">
      <c r="A31" s="123" t="s">
        <v>178</v>
      </c>
      <c r="B31" s="191">
        <f>655+1841</f>
        <v>2496</v>
      </c>
      <c r="C31" s="191">
        <f>2229+6194</f>
        <v>8423</v>
      </c>
      <c r="D31" s="186">
        <f t="shared" si="11"/>
        <v>36.057363013698634</v>
      </c>
      <c r="E31" s="127">
        <v>64</v>
      </c>
      <c r="F31" s="127"/>
      <c r="G31" s="127"/>
      <c r="H31" s="129">
        <f t="shared" si="2"/>
        <v>64</v>
      </c>
      <c r="I31" s="174">
        <v>19</v>
      </c>
      <c r="J31" s="115">
        <v>1</v>
      </c>
      <c r="K31" s="115">
        <v>17</v>
      </c>
      <c r="L31" s="132">
        <v>18</v>
      </c>
      <c r="M31" s="132"/>
      <c r="N31" s="132"/>
      <c r="O31" s="132"/>
      <c r="P31" s="137">
        <f t="shared" si="7"/>
        <v>18</v>
      </c>
      <c r="Q31" s="116">
        <f t="shared" si="8"/>
        <v>1</v>
      </c>
      <c r="R31" s="174">
        <v>32</v>
      </c>
      <c r="S31" s="133">
        <v>32</v>
      </c>
      <c r="T31" s="132"/>
      <c r="U31" s="132"/>
      <c r="V31" s="132">
        <v>13</v>
      </c>
      <c r="W31" s="132"/>
      <c r="X31" s="137">
        <f t="shared" si="9"/>
        <v>45</v>
      </c>
      <c r="Y31" s="116">
        <f t="shared" si="10"/>
        <v>-13</v>
      </c>
      <c r="Z31" s="115"/>
      <c r="AA31" s="134">
        <v>1</v>
      </c>
      <c r="AB31" s="114"/>
      <c r="AC31" s="117">
        <f t="shared" si="1"/>
        <v>-1</v>
      </c>
      <c r="AD31" s="115"/>
      <c r="AE31" s="115"/>
      <c r="AF31" s="115"/>
    </row>
    <row r="32" spans="1:32" s="19" customFormat="1" ht="19.5">
      <c r="A32" s="123" t="s">
        <v>179</v>
      </c>
      <c r="B32" s="191">
        <v>1475</v>
      </c>
      <c r="C32" s="191">
        <v>4750</v>
      </c>
      <c r="D32" s="186">
        <f t="shared" si="11"/>
        <v>23.238747553816047</v>
      </c>
      <c r="E32" s="127">
        <v>56</v>
      </c>
      <c r="F32" s="127"/>
      <c r="G32" s="127"/>
      <c r="H32" s="129">
        <f t="shared" si="2"/>
        <v>56</v>
      </c>
      <c r="I32" s="174">
        <v>8</v>
      </c>
      <c r="J32" s="115">
        <v>0</v>
      </c>
      <c r="K32" s="115">
        <v>8</v>
      </c>
      <c r="L32" s="132">
        <v>6</v>
      </c>
      <c r="M32" s="132"/>
      <c r="N32" s="132"/>
      <c r="O32" s="132"/>
      <c r="P32" s="137">
        <f t="shared" si="3"/>
        <v>6</v>
      </c>
      <c r="Q32" s="116">
        <f t="shared" si="4"/>
        <v>2</v>
      </c>
      <c r="R32" s="174">
        <v>19</v>
      </c>
      <c r="S32" s="133">
        <v>34</v>
      </c>
      <c r="T32" s="132"/>
      <c r="U32" s="132"/>
      <c r="V32" s="132"/>
      <c r="W32" s="132"/>
      <c r="X32" s="137">
        <f t="shared" si="9"/>
        <v>34</v>
      </c>
      <c r="Y32" s="116">
        <f t="shared" si="10"/>
        <v>-15</v>
      </c>
      <c r="Z32" s="115"/>
      <c r="AA32" s="134"/>
      <c r="AB32" s="114"/>
      <c r="AC32" s="117">
        <f t="shared" si="1"/>
        <v>0</v>
      </c>
      <c r="AD32" s="115"/>
      <c r="AE32" s="115"/>
      <c r="AF32" s="115"/>
    </row>
    <row r="33" spans="1:32" s="19" customFormat="1" ht="27" customHeight="1">
      <c r="A33" s="123" t="s">
        <v>180</v>
      </c>
      <c r="B33" s="124"/>
      <c r="C33" s="124"/>
      <c r="D33" s="186" t="e">
        <f t="shared" si="11"/>
        <v>#DIV/0!</v>
      </c>
      <c r="E33" s="127"/>
      <c r="F33" s="127"/>
      <c r="G33" s="127"/>
      <c r="H33" s="129">
        <f t="shared" si="2"/>
        <v>0</v>
      </c>
      <c r="I33" s="174">
        <v>7</v>
      </c>
      <c r="J33" s="115">
        <v>4</v>
      </c>
      <c r="K33" s="115">
        <v>2</v>
      </c>
      <c r="L33" s="132">
        <v>9</v>
      </c>
      <c r="M33" s="132"/>
      <c r="N33" s="132"/>
      <c r="O33" s="132"/>
      <c r="P33" s="137">
        <f t="shared" si="3"/>
        <v>9</v>
      </c>
      <c r="Q33" s="116">
        <f t="shared" si="4"/>
        <v>-2</v>
      </c>
      <c r="R33" s="174">
        <v>66</v>
      </c>
      <c r="S33" s="133"/>
      <c r="T33" s="132"/>
      <c r="U33" s="132"/>
      <c r="V33" s="132">
        <v>18</v>
      </c>
      <c r="W33" s="132"/>
      <c r="X33" s="137">
        <f t="shared" si="5"/>
        <v>18</v>
      </c>
      <c r="Y33" s="116">
        <f t="shared" si="6"/>
        <v>48</v>
      </c>
      <c r="Z33" s="115"/>
      <c r="AA33" s="134"/>
      <c r="AB33" s="114"/>
      <c r="AC33" s="117">
        <f t="shared" si="1"/>
        <v>0</v>
      </c>
      <c r="AD33" s="115"/>
      <c r="AE33" s="115"/>
      <c r="AF33" s="115"/>
    </row>
    <row r="34" spans="1:32" s="19" customFormat="1" ht="27">
      <c r="A34" s="125" t="s">
        <v>181</v>
      </c>
      <c r="B34" s="124"/>
      <c r="C34" s="124"/>
      <c r="D34" s="186" t="e">
        <f t="shared" si="11"/>
        <v>#DIV/0!</v>
      </c>
      <c r="E34" s="127"/>
      <c r="F34" s="127"/>
      <c r="G34" s="127"/>
      <c r="H34" s="129">
        <f t="shared" si="2"/>
        <v>0</v>
      </c>
      <c r="I34" s="185">
        <v>4</v>
      </c>
      <c r="J34" s="115">
        <v>0</v>
      </c>
      <c r="K34" s="115">
        <v>3</v>
      </c>
      <c r="L34" s="132"/>
      <c r="M34" s="132"/>
      <c r="N34" s="132"/>
      <c r="O34" s="132"/>
      <c r="P34" s="137">
        <f t="shared" si="3"/>
        <v>0</v>
      </c>
      <c r="Q34" s="116">
        <f t="shared" si="4"/>
        <v>4</v>
      </c>
      <c r="R34" s="174">
        <v>34</v>
      </c>
      <c r="S34" s="133"/>
      <c r="T34" s="132"/>
      <c r="U34" s="132"/>
      <c r="V34" s="132"/>
      <c r="W34" s="132"/>
      <c r="X34" s="137">
        <f t="shared" si="5"/>
        <v>0</v>
      </c>
      <c r="Y34" s="116">
        <f t="shared" si="6"/>
        <v>34</v>
      </c>
      <c r="Z34" s="115"/>
      <c r="AA34" s="134"/>
      <c r="AB34" s="114"/>
      <c r="AC34" s="117">
        <f t="shared" si="1"/>
        <v>0</v>
      </c>
      <c r="AD34" s="115"/>
      <c r="AE34" s="115"/>
      <c r="AF34" s="115"/>
    </row>
    <row r="35" spans="1:32" s="19" customFormat="1" ht="19.5">
      <c r="A35" s="126" t="s">
        <v>182</v>
      </c>
      <c r="B35" s="124"/>
      <c r="C35" s="124"/>
      <c r="D35" s="186" t="e">
        <f t="shared" si="11"/>
        <v>#DIV/0!</v>
      </c>
      <c r="E35" s="127"/>
      <c r="F35" s="127"/>
      <c r="G35" s="127"/>
      <c r="H35" s="129">
        <f t="shared" si="2"/>
        <v>0</v>
      </c>
      <c r="I35" s="174">
        <v>3</v>
      </c>
      <c r="J35" s="115">
        <v>2</v>
      </c>
      <c r="K35" s="115">
        <v>1</v>
      </c>
      <c r="L35" s="132">
        <v>2</v>
      </c>
      <c r="M35" s="132"/>
      <c r="N35" s="132"/>
      <c r="O35" s="132"/>
      <c r="P35" s="137">
        <f t="shared" si="3"/>
        <v>2</v>
      </c>
      <c r="Q35" s="116">
        <f t="shared" si="4"/>
        <v>1</v>
      </c>
      <c r="R35" s="174"/>
      <c r="S35" s="133"/>
      <c r="T35" s="132"/>
      <c r="U35" s="132"/>
      <c r="V35" s="132"/>
      <c r="W35" s="132"/>
      <c r="X35" s="137">
        <f t="shared" si="5"/>
        <v>0</v>
      </c>
      <c r="Y35" s="116">
        <f t="shared" si="6"/>
        <v>0</v>
      </c>
      <c r="Z35" s="115"/>
      <c r="AA35" s="134"/>
      <c r="AB35" s="114"/>
      <c r="AC35" s="117">
        <f t="shared" si="1"/>
        <v>0</v>
      </c>
      <c r="AD35" s="115"/>
      <c r="AE35" s="115"/>
      <c r="AF35" s="115"/>
    </row>
    <row r="36" spans="1:32" s="19" customFormat="1" ht="19.5">
      <c r="A36" s="126" t="s">
        <v>183</v>
      </c>
      <c r="B36" s="124"/>
      <c r="C36" s="124"/>
      <c r="D36" s="186" t="e">
        <f t="shared" si="11"/>
        <v>#DIV/0!</v>
      </c>
      <c r="E36" s="127"/>
      <c r="F36" s="127"/>
      <c r="G36" s="127"/>
      <c r="H36" s="129">
        <f t="shared" si="2"/>
        <v>0</v>
      </c>
      <c r="I36" s="174">
        <v>3</v>
      </c>
      <c r="J36" s="115">
        <v>0</v>
      </c>
      <c r="K36" s="115">
        <v>3</v>
      </c>
      <c r="L36" s="132">
        <v>3</v>
      </c>
      <c r="M36" s="132"/>
      <c r="N36" s="132"/>
      <c r="O36" s="132"/>
      <c r="P36" s="137">
        <f t="shared" si="3"/>
        <v>3</v>
      </c>
      <c r="Q36" s="116">
        <f t="shared" si="4"/>
        <v>0</v>
      </c>
      <c r="R36" s="174"/>
      <c r="S36" s="133"/>
      <c r="T36" s="132"/>
      <c r="U36" s="132"/>
      <c r="V36" s="132"/>
      <c r="W36" s="132"/>
      <c r="X36" s="137">
        <f t="shared" si="5"/>
        <v>0</v>
      </c>
      <c r="Y36" s="116">
        <f t="shared" si="6"/>
        <v>0</v>
      </c>
      <c r="Z36" s="115"/>
      <c r="AA36" s="134"/>
      <c r="AB36" s="114"/>
      <c r="AC36" s="117">
        <f t="shared" si="1"/>
        <v>0</v>
      </c>
      <c r="AD36" s="115"/>
      <c r="AE36" s="115"/>
      <c r="AF36" s="115"/>
    </row>
    <row r="37" spans="1:32" s="19" customFormat="1" ht="19.5">
      <c r="A37" s="126" t="s">
        <v>184</v>
      </c>
      <c r="B37" s="124"/>
      <c r="C37" s="124"/>
      <c r="D37" s="186" t="e">
        <f t="shared" si="11"/>
        <v>#DIV/0!</v>
      </c>
      <c r="E37" s="127"/>
      <c r="F37" s="127"/>
      <c r="G37" s="127"/>
      <c r="H37" s="129">
        <f t="shared" si="2"/>
        <v>0</v>
      </c>
      <c r="I37" s="174">
        <v>2</v>
      </c>
      <c r="J37" s="115">
        <v>0</v>
      </c>
      <c r="K37" s="115">
        <v>2</v>
      </c>
      <c r="L37" s="132">
        <v>1</v>
      </c>
      <c r="M37" s="132"/>
      <c r="N37" s="132"/>
      <c r="O37" s="132"/>
      <c r="P37" s="137">
        <f t="shared" si="3"/>
        <v>1</v>
      </c>
      <c r="Q37" s="116">
        <f t="shared" si="4"/>
        <v>1</v>
      </c>
      <c r="R37" s="174"/>
      <c r="S37" s="133"/>
      <c r="T37" s="132"/>
      <c r="U37" s="132"/>
      <c r="V37" s="132"/>
      <c r="W37" s="132"/>
      <c r="X37" s="137">
        <f t="shared" si="5"/>
        <v>0</v>
      </c>
      <c r="Y37" s="116">
        <f t="shared" si="6"/>
        <v>0</v>
      </c>
      <c r="Z37" s="115"/>
      <c r="AA37" s="134"/>
      <c r="AB37" s="114"/>
      <c r="AC37" s="117">
        <f t="shared" si="1"/>
        <v>0</v>
      </c>
      <c r="AD37" s="115"/>
      <c r="AE37" s="115"/>
      <c r="AF37" s="115"/>
    </row>
    <row r="38" spans="1:32" s="19" customFormat="1" ht="19.5">
      <c r="A38" s="126" t="s">
        <v>185</v>
      </c>
      <c r="B38" s="124"/>
      <c r="C38" s="124"/>
      <c r="D38" s="186" t="e">
        <f t="shared" si="11"/>
        <v>#DIV/0!</v>
      </c>
      <c r="E38" s="127"/>
      <c r="F38" s="127"/>
      <c r="G38" s="127"/>
      <c r="H38" s="129">
        <f t="shared" si="2"/>
        <v>0</v>
      </c>
      <c r="I38" s="174">
        <v>0</v>
      </c>
      <c r="J38" s="115">
        <v>0</v>
      </c>
      <c r="K38" s="115">
        <v>0</v>
      </c>
      <c r="L38" s="132">
        <v>1</v>
      </c>
      <c r="M38" s="132"/>
      <c r="N38" s="132"/>
      <c r="O38" s="132"/>
      <c r="P38" s="137">
        <f t="shared" si="3"/>
        <v>1</v>
      </c>
      <c r="Q38" s="116">
        <f t="shared" si="4"/>
        <v>-1</v>
      </c>
      <c r="R38" s="174"/>
      <c r="S38" s="133"/>
      <c r="T38" s="132"/>
      <c r="U38" s="132"/>
      <c r="V38" s="132"/>
      <c r="W38" s="132"/>
      <c r="X38" s="137">
        <f t="shared" si="5"/>
        <v>0</v>
      </c>
      <c r="Y38" s="116">
        <f t="shared" si="6"/>
        <v>0</v>
      </c>
      <c r="Z38" s="115"/>
      <c r="AA38" s="134"/>
      <c r="AB38" s="114"/>
      <c r="AC38" s="117">
        <f t="shared" si="1"/>
        <v>0</v>
      </c>
      <c r="AD38" s="115"/>
      <c r="AE38" s="115"/>
      <c r="AF38" s="115"/>
    </row>
    <row r="39" spans="1:32" ht="15.75" customHeight="1">
      <c r="A39" s="81"/>
      <c r="B39" s="192">
        <f>SUM(B9:B38)-B32</f>
        <v>20103</v>
      </c>
      <c r="C39" s="192">
        <f>SUM(C9:C38)-C32</f>
        <v>115707</v>
      </c>
      <c r="D39" s="186">
        <f t="shared" si="11"/>
        <v>49.532106164383563</v>
      </c>
      <c r="E39" s="135">
        <f t="shared" ref="E39:H39" si="12">SUM(E9:E38)-E32</f>
        <v>598</v>
      </c>
      <c r="F39" s="135">
        <f t="shared" si="12"/>
        <v>36</v>
      </c>
      <c r="G39" s="135">
        <f t="shared" si="12"/>
        <v>6</v>
      </c>
      <c r="H39" s="135">
        <f t="shared" si="12"/>
        <v>640</v>
      </c>
      <c r="I39" s="180">
        <f t="shared" ref="I39:O39" si="13">SUM(I9:I38)</f>
        <v>240</v>
      </c>
      <c r="J39" s="180">
        <f t="shared" si="13"/>
        <v>52</v>
      </c>
      <c r="K39" s="180">
        <f t="shared" si="13"/>
        <v>171</v>
      </c>
      <c r="L39" s="136">
        <f t="shared" si="13"/>
        <v>182</v>
      </c>
      <c r="M39" s="136">
        <f t="shared" si="13"/>
        <v>20</v>
      </c>
      <c r="N39" s="136">
        <f t="shared" si="13"/>
        <v>5</v>
      </c>
      <c r="O39" s="136">
        <f t="shared" si="13"/>
        <v>0</v>
      </c>
      <c r="P39" s="137">
        <f t="shared" si="3"/>
        <v>207</v>
      </c>
      <c r="Q39" s="138">
        <f>I39-P39</f>
        <v>33</v>
      </c>
      <c r="R39" s="175">
        <f t="shared" ref="R39:W39" si="14">SUM(R9:R38)</f>
        <v>565</v>
      </c>
      <c r="S39" s="136">
        <f t="shared" si="14"/>
        <v>405</v>
      </c>
      <c r="T39" s="136">
        <f t="shared" si="14"/>
        <v>90</v>
      </c>
      <c r="U39" s="136">
        <f t="shared" si="14"/>
        <v>30</v>
      </c>
      <c r="V39" s="136">
        <f t="shared" si="14"/>
        <v>130</v>
      </c>
      <c r="W39" s="136">
        <f t="shared" si="14"/>
        <v>0</v>
      </c>
      <c r="X39" s="137">
        <f t="shared" si="5"/>
        <v>655</v>
      </c>
      <c r="Y39" s="138">
        <f t="shared" si="6"/>
        <v>-90</v>
      </c>
      <c r="Z39" s="180">
        <f>SUM(Z9:Z38)</f>
        <v>1</v>
      </c>
      <c r="AA39" s="136">
        <f>SUM(AA9:AA38)</f>
        <v>3</v>
      </c>
      <c r="AB39" s="180">
        <f>SUM(AB9:AB38)</f>
        <v>0</v>
      </c>
      <c r="AC39" s="139">
        <f t="shared" si="1"/>
        <v>-2</v>
      </c>
      <c r="AD39" s="180">
        <f>SUM(AD9:AD38)</f>
        <v>0</v>
      </c>
      <c r="AE39" s="180">
        <f>SUM(AE9:AE38)</f>
        <v>0</v>
      </c>
      <c r="AF39" s="180">
        <f>SUM(AF9:AF38)</f>
        <v>0</v>
      </c>
    </row>
    <row r="40" spans="1:32">
      <c r="A40" s="9"/>
      <c r="B40" s="9"/>
      <c r="C40" s="9"/>
      <c r="D40" s="9"/>
      <c r="E40" s="9"/>
      <c r="F40" s="9"/>
      <c r="G40" s="6"/>
      <c r="H40" s="6"/>
      <c r="L40" s="8"/>
      <c r="M40" s="8"/>
      <c r="N40" s="8"/>
      <c r="O40" s="20"/>
      <c r="R40" s="178"/>
      <c r="S40" s="8"/>
      <c r="T40" s="20"/>
    </row>
    <row r="41" spans="1:32">
      <c r="A41" s="9"/>
      <c r="B41" s="9"/>
      <c r="C41" s="9"/>
      <c r="D41" s="9"/>
      <c r="E41" s="9"/>
      <c r="F41" s="9"/>
      <c r="G41" s="6"/>
      <c r="H41" s="6"/>
      <c r="L41" s="8"/>
      <c r="M41" s="8"/>
      <c r="N41" s="8"/>
      <c r="O41" s="20"/>
      <c r="R41" s="178"/>
      <c r="S41" s="8"/>
      <c r="T41" s="20"/>
    </row>
    <row r="42" spans="1:32">
      <c r="A42" s="10"/>
      <c r="B42" s="10"/>
      <c r="C42" s="10"/>
      <c r="D42" s="10"/>
      <c r="E42" s="10"/>
      <c r="F42" s="10"/>
      <c r="G42" s="11"/>
      <c r="H42" s="11"/>
      <c r="L42" s="12"/>
      <c r="M42" s="12"/>
      <c r="N42" s="12"/>
      <c r="O42" s="21"/>
      <c r="R42" s="179"/>
      <c r="S42" s="12"/>
      <c r="T42" s="21"/>
    </row>
    <row r="43" spans="1:32">
      <c r="A43" s="10"/>
      <c r="B43" s="10"/>
      <c r="C43" s="10"/>
      <c r="D43" s="10"/>
      <c r="E43" s="10"/>
      <c r="F43" s="10"/>
      <c r="G43" s="11"/>
      <c r="H43" s="11"/>
      <c r="L43" s="12"/>
      <c r="M43" s="12"/>
      <c r="N43" s="12"/>
      <c r="O43" s="21"/>
      <c r="R43" s="179"/>
      <c r="S43" s="12"/>
      <c r="T43" s="21"/>
    </row>
    <row r="44" spans="1:32">
      <c r="A44" s="10"/>
      <c r="B44" s="10"/>
      <c r="C44" s="10"/>
      <c r="D44" s="10"/>
      <c r="E44" s="10"/>
      <c r="F44" s="10"/>
      <c r="G44" s="11"/>
      <c r="H44" s="11"/>
      <c r="L44" s="12"/>
      <c r="M44" s="12"/>
      <c r="N44" s="12"/>
      <c r="O44" s="21"/>
      <c r="R44" s="179"/>
      <c r="S44" s="12"/>
      <c r="T44" s="21"/>
    </row>
    <row r="45" spans="1:32">
      <c r="A45" s="10"/>
      <c r="B45" s="10"/>
      <c r="C45" s="10"/>
      <c r="D45" s="10"/>
      <c r="E45" s="10"/>
      <c r="F45" s="10"/>
      <c r="G45" s="11"/>
      <c r="H45" s="11"/>
      <c r="L45" s="12"/>
      <c r="M45" s="12"/>
      <c r="N45" s="12"/>
      <c r="O45" s="21"/>
      <c r="R45" s="179"/>
      <c r="S45" s="12"/>
      <c r="T45" s="21"/>
    </row>
    <row r="46" spans="1:32">
      <c r="A46" s="13"/>
      <c r="B46" s="13"/>
      <c r="C46" s="13"/>
      <c r="D46" s="13"/>
      <c r="E46" s="13"/>
      <c r="F46" s="13"/>
    </row>
    <row r="47" spans="1:32">
      <c r="A47" s="13"/>
      <c r="B47" s="13"/>
      <c r="C47" s="13"/>
      <c r="D47" s="13"/>
      <c r="E47" s="13"/>
      <c r="F47" s="13"/>
    </row>
    <row r="48" spans="1:32">
      <c r="A48" s="13"/>
      <c r="B48" s="13"/>
      <c r="C48" s="13"/>
      <c r="D48" s="13"/>
      <c r="E48" s="13"/>
      <c r="F48" s="13"/>
    </row>
    <row r="49" spans="1:6">
      <c r="A49" s="13"/>
      <c r="B49" s="13"/>
      <c r="C49" s="13"/>
      <c r="D49" s="13"/>
      <c r="E49" s="13"/>
      <c r="F49" s="13"/>
    </row>
    <row r="50" spans="1:6">
      <c r="A50" s="13"/>
      <c r="B50" s="13"/>
      <c r="C50" s="13"/>
      <c r="D50" s="13"/>
      <c r="E50" s="13"/>
      <c r="F50" s="13"/>
    </row>
  </sheetData>
  <mergeCells count="24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2:N2"/>
    <mergeCell ref="K7:K8"/>
    <mergeCell ref="AD6:AF7"/>
    <mergeCell ref="AA7:AA8"/>
    <mergeCell ref="AB7:AB8"/>
    <mergeCell ref="Y7:Y8"/>
    <mergeCell ref="Z7:Z8"/>
    <mergeCell ref="AC7:AC8"/>
  </mergeCells>
  <phoneticPr fontId="7" type="noConversion"/>
  <pageMargins left="0.23622047244094491" right="0.23622047244094491" top="0.35433070866141736" bottom="0.19685039370078741" header="0.31496062992125984" footer="0.31496062992125984"/>
  <pageSetup paperSize="9" scale="9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zoomScaleSheetLayoutView="100" workbookViewId="0">
      <selection activeCell="J14" sqref="J14"/>
    </sheetView>
  </sheetViews>
  <sheetFormatPr defaultRowHeight="12.75"/>
  <cols>
    <col min="1" max="1" width="21.5703125" style="15" customWidth="1"/>
    <col min="2" max="2" width="9.140625" style="15"/>
    <col min="3" max="3" width="5.85546875" style="15" customWidth="1"/>
    <col min="4" max="4" width="8" style="15" customWidth="1"/>
    <col min="5" max="5" width="5.85546875" style="14" customWidth="1"/>
    <col min="6" max="7" width="6.28515625" style="14" customWidth="1"/>
    <col min="8" max="8" width="6" style="14" customWidth="1"/>
    <col min="9" max="9" width="5.85546875" style="14" customWidth="1"/>
    <col min="10" max="10" width="6" style="14" customWidth="1"/>
    <col min="11" max="11" width="6.7109375" style="14" customWidth="1"/>
    <col min="12" max="12" width="6.42578125" style="14" customWidth="1"/>
    <col min="13" max="13" width="5.85546875" style="15" customWidth="1"/>
    <col min="14" max="14" width="6.28515625" style="15" customWidth="1"/>
    <col min="15" max="15" width="6.7109375" style="15" customWidth="1"/>
    <col min="16" max="16" width="5.7109375" style="7" customWidth="1"/>
    <col min="17" max="18" width="6.7109375" style="7" customWidth="1"/>
    <col min="19" max="16384" width="9.140625" style="7"/>
  </cols>
  <sheetData>
    <row r="1" spans="1:23" s="3" customFormat="1" ht="15.75">
      <c r="A1" s="67"/>
      <c r="B1" s="68" t="s">
        <v>70</v>
      </c>
      <c r="C1" s="59" t="str">
        <f>Kadar.ode.!C1</f>
        <v>Унети назив здравствене установе</v>
      </c>
      <c r="D1" s="63"/>
      <c r="E1" s="63"/>
      <c r="F1" s="63"/>
      <c r="G1" s="63"/>
      <c r="H1" s="187" t="s">
        <v>192</v>
      </c>
      <c r="I1" s="187"/>
      <c r="J1" s="187"/>
      <c r="K1" s="187"/>
      <c r="L1" s="187"/>
      <c r="M1" s="187"/>
      <c r="N1" s="86"/>
      <c r="O1" s="177"/>
      <c r="P1" s="5"/>
      <c r="Q1" s="18"/>
      <c r="S1" s="5"/>
      <c r="T1" s="18"/>
      <c r="W1" s="6"/>
    </row>
    <row r="2" spans="1:23" s="3" customFormat="1" ht="15.75">
      <c r="A2" s="67"/>
      <c r="B2" s="68" t="s">
        <v>71</v>
      </c>
      <c r="C2" s="59" t="str">
        <f>Kadar.ode.!C2</f>
        <v>Унети матични број здравствене установе</v>
      </c>
      <c r="D2" s="63"/>
      <c r="E2" s="63"/>
      <c r="F2" s="63"/>
      <c r="G2" s="63"/>
      <c r="H2" s="63"/>
      <c r="I2" s="197">
        <v>7030100</v>
      </c>
      <c r="J2" s="197"/>
      <c r="K2" s="197"/>
      <c r="L2" s="197"/>
      <c r="M2" s="63"/>
      <c r="N2" s="65"/>
      <c r="O2" s="5"/>
      <c r="P2" s="5"/>
      <c r="Q2" s="5"/>
      <c r="R2" s="18"/>
      <c r="S2" s="5"/>
      <c r="T2" s="18"/>
      <c r="W2" s="6"/>
    </row>
    <row r="3" spans="1:23" s="3" customFormat="1" ht="15.75">
      <c r="A3" s="67"/>
      <c r="B3" s="68" t="s">
        <v>72</v>
      </c>
      <c r="C3" s="84" t="str">
        <f>Kadar.ode.!C3</f>
        <v>31.12.2023.</v>
      </c>
      <c r="D3" s="113"/>
      <c r="E3" s="63"/>
      <c r="F3" s="63"/>
      <c r="G3" s="63"/>
      <c r="H3" s="63"/>
      <c r="I3" s="63"/>
      <c r="J3" s="63"/>
      <c r="K3" s="63"/>
      <c r="L3" s="63"/>
      <c r="M3" s="63"/>
      <c r="N3" s="65"/>
      <c r="O3" s="5"/>
      <c r="P3" s="5"/>
      <c r="Q3" s="5"/>
      <c r="R3" s="18"/>
      <c r="S3" s="5"/>
      <c r="T3" s="18"/>
      <c r="W3" s="6"/>
    </row>
    <row r="4" spans="1:23" s="3" customFormat="1" ht="15.75">
      <c r="A4" s="67"/>
      <c r="B4" s="68" t="s">
        <v>145</v>
      </c>
      <c r="C4" s="60" t="s">
        <v>110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6"/>
      <c r="O4" s="5"/>
      <c r="P4" s="5"/>
      <c r="Q4" s="5"/>
      <c r="R4" s="18"/>
      <c r="S4" s="5"/>
      <c r="T4" s="18"/>
      <c r="W4" s="6"/>
    </row>
    <row r="5" spans="1:23" s="3" customFormat="1" ht="10.5" customHeight="1">
      <c r="A5" s="31"/>
      <c r="C5" s="55"/>
      <c r="F5" s="16"/>
      <c r="G5" s="16"/>
      <c r="H5" s="16"/>
      <c r="I5" s="16"/>
      <c r="J5" s="16"/>
      <c r="K5" s="16"/>
      <c r="L5" s="16"/>
      <c r="M5" s="16"/>
      <c r="O5" s="5"/>
      <c r="P5" s="5"/>
      <c r="Q5" s="5"/>
      <c r="R5" s="18"/>
      <c r="S5" s="5"/>
      <c r="T5" s="18"/>
      <c r="W5" s="6"/>
    </row>
    <row r="6" spans="1:23" ht="55.5" customHeight="1">
      <c r="A6" s="211" t="s">
        <v>33</v>
      </c>
      <c r="B6" s="210" t="s">
        <v>78</v>
      </c>
      <c r="C6" s="210" t="s">
        <v>11</v>
      </c>
      <c r="D6" s="210" t="s">
        <v>12</v>
      </c>
      <c r="E6" s="210" t="s">
        <v>80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 t="s">
        <v>77</v>
      </c>
      <c r="Q6" s="210"/>
      <c r="R6" s="210"/>
    </row>
    <row r="7" spans="1:23" s="23" customFormat="1" ht="88.5" customHeight="1">
      <c r="A7" s="211"/>
      <c r="B7" s="210"/>
      <c r="C7" s="210"/>
      <c r="D7" s="210"/>
      <c r="E7" s="36" t="s">
        <v>62</v>
      </c>
      <c r="F7" s="87" t="s">
        <v>73</v>
      </c>
      <c r="G7" s="87" t="s">
        <v>74</v>
      </c>
      <c r="H7" s="141" t="s">
        <v>88</v>
      </c>
      <c r="I7" s="36" t="s">
        <v>89</v>
      </c>
      <c r="J7" s="36" t="s">
        <v>81</v>
      </c>
      <c r="K7" s="141" t="s">
        <v>82</v>
      </c>
      <c r="L7" s="36" t="s">
        <v>83</v>
      </c>
      <c r="M7" s="36" t="s">
        <v>63</v>
      </c>
      <c r="N7" s="141" t="s">
        <v>84</v>
      </c>
      <c r="O7" s="36" t="s">
        <v>85</v>
      </c>
      <c r="P7" s="36" t="s">
        <v>57</v>
      </c>
      <c r="Q7" s="36" t="s">
        <v>58</v>
      </c>
      <c r="R7" s="36" t="s">
        <v>59</v>
      </c>
    </row>
    <row r="8" spans="1:23" ht="12" customHeight="1">
      <c r="A8" s="40" t="s">
        <v>61</v>
      </c>
      <c r="B8" s="40">
        <v>23</v>
      </c>
      <c r="C8" s="40">
        <v>3</v>
      </c>
      <c r="D8" s="40">
        <v>17050</v>
      </c>
      <c r="E8" s="176">
        <v>5</v>
      </c>
      <c r="F8" s="176">
        <v>0</v>
      </c>
      <c r="G8" s="176">
        <v>5</v>
      </c>
      <c r="H8" s="142">
        <v>5</v>
      </c>
      <c r="I8" s="41">
        <f t="shared" ref="I8:I17" si="0">E8-H8</f>
        <v>0</v>
      </c>
      <c r="J8" s="176">
        <v>24</v>
      </c>
      <c r="K8" s="142">
        <v>20</v>
      </c>
      <c r="L8" s="41">
        <f t="shared" ref="L8:L17" si="1">J8-K8</f>
        <v>4</v>
      </c>
      <c r="M8" s="32"/>
      <c r="N8" s="142"/>
      <c r="O8" s="41">
        <f t="shared" ref="O8:O17" si="2">M8-N8</f>
        <v>0</v>
      </c>
      <c r="P8" s="43"/>
      <c r="Q8" s="43"/>
      <c r="R8" s="43"/>
    </row>
    <row r="9" spans="1:23" ht="12" customHeight="1">
      <c r="A9" s="40" t="s">
        <v>188</v>
      </c>
      <c r="B9" s="40">
        <v>38</v>
      </c>
      <c r="C9" s="40">
        <v>2</v>
      </c>
      <c r="D9" s="40"/>
      <c r="E9" s="176"/>
      <c r="F9" s="176"/>
      <c r="G9" s="176"/>
      <c r="H9" s="142">
        <v>8</v>
      </c>
      <c r="I9" s="41">
        <f t="shared" si="0"/>
        <v>-8</v>
      </c>
      <c r="J9" s="176"/>
      <c r="K9" s="142">
        <v>16</v>
      </c>
      <c r="L9" s="41">
        <f t="shared" si="1"/>
        <v>-16</v>
      </c>
      <c r="M9" s="32"/>
      <c r="N9" s="142"/>
      <c r="O9" s="41">
        <f t="shared" si="2"/>
        <v>0</v>
      </c>
      <c r="P9" s="43"/>
      <c r="Q9" s="43"/>
      <c r="R9" s="43"/>
    </row>
    <row r="10" spans="1:23" ht="12" customHeight="1">
      <c r="A10" s="69"/>
      <c r="B10" s="40"/>
      <c r="C10" s="40"/>
      <c r="D10" s="40"/>
      <c r="E10" s="32"/>
      <c r="F10" s="42"/>
      <c r="G10" s="42"/>
      <c r="H10" s="142"/>
      <c r="I10" s="41">
        <f t="shared" si="0"/>
        <v>0</v>
      </c>
      <c r="J10" s="42"/>
      <c r="K10" s="142"/>
      <c r="L10" s="41">
        <f t="shared" si="1"/>
        <v>0</v>
      </c>
      <c r="M10" s="32"/>
      <c r="N10" s="142"/>
      <c r="O10" s="41">
        <f t="shared" si="2"/>
        <v>0</v>
      </c>
      <c r="P10" s="43"/>
      <c r="Q10" s="43"/>
      <c r="R10" s="43"/>
    </row>
    <row r="11" spans="1:23" ht="12" customHeight="1">
      <c r="A11" s="40"/>
      <c r="B11" s="40"/>
      <c r="C11" s="40"/>
      <c r="D11" s="40"/>
      <c r="E11" s="40"/>
      <c r="F11" s="88"/>
      <c r="G11" s="88"/>
      <c r="H11" s="142"/>
      <c r="I11" s="41">
        <f t="shared" si="0"/>
        <v>0</v>
      </c>
      <c r="J11" s="40"/>
      <c r="K11" s="142"/>
      <c r="L11" s="41">
        <f t="shared" si="1"/>
        <v>0</v>
      </c>
      <c r="M11" s="40"/>
      <c r="N11" s="142"/>
      <c r="O11" s="41">
        <f t="shared" si="2"/>
        <v>0</v>
      </c>
      <c r="P11" s="43"/>
      <c r="Q11" s="43"/>
      <c r="R11" s="43"/>
    </row>
    <row r="12" spans="1:23" ht="12" customHeight="1">
      <c r="A12" s="40"/>
      <c r="B12" s="40"/>
      <c r="C12" s="40"/>
      <c r="D12" s="40"/>
      <c r="E12" s="40"/>
      <c r="F12" s="88"/>
      <c r="G12" s="88"/>
      <c r="H12" s="142"/>
      <c r="I12" s="41">
        <f t="shared" si="0"/>
        <v>0</v>
      </c>
      <c r="J12" s="40"/>
      <c r="K12" s="142"/>
      <c r="L12" s="41">
        <f t="shared" si="1"/>
        <v>0</v>
      </c>
      <c r="M12" s="40"/>
      <c r="N12" s="142"/>
      <c r="O12" s="41">
        <f t="shared" si="2"/>
        <v>0</v>
      </c>
      <c r="P12" s="43"/>
      <c r="Q12" s="43"/>
      <c r="R12" s="43"/>
    </row>
    <row r="13" spans="1:23" ht="12" customHeight="1">
      <c r="A13" s="40"/>
      <c r="B13" s="40"/>
      <c r="C13" s="40"/>
      <c r="D13" s="40"/>
      <c r="E13" s="40"/>
      <c r="F13" s="88"/>
      <c r="G13" s="88"/>
      <c r="H13" s="142"/>
      <c r="I13" s="41">
        <f t="shared" si="0"/>
        <v>0</v>
      </c>
      <c r="J13" s="40"/>
      <c r="K13" s="142"/>
      <c r="L13" s="41">
        <f t="shared" si="1"/>
        <v>0</v>
      </c>
      <c r="M13" s="40"/>
      <c r="N13" s="142"/>
      <c r="O13" s="41">
        <f t="shared" si="2"/>
        <v>0</v>
      </c>
      <c r="P13" s="43"/>
      <c r="Q13" s="43"/>
      <c r="R13" s="43"/>
    </row>
    <row r="14" spans="1:23" ht="12" customHeight="1">
      <c r="A14" s="40"/>
      <c r="B14" s="40"/>
      <c r="C14" s="40"/>
      <c r="D14" s="40"/>
      <c r="E14" s="40"/>
      <c r="F14" s="88"/>
      <c r="G14" s="88"/>
      <c r="H14" s="142"/>
      <c r="I14" s="41">
        <f t="shared" si="0"/>
        <v>0</v>
      </c>
      <c r="J14" s="40"/>
      <c r="K14" s="142"/>
      <c r="L14" s="41">
        <f t="shared" si="1"/>
        <v>0</v>
      </c>
      <c r="M14" s="40"/>
      <c r="N14" s="142"/>
      <c r="O14" s="41">
        <f t="shared" si="2"/>
        <v>0</v>
      </c>
      <c r="P14" s="43"/>
      <c r="Q14" s="43"/>
      <c r="R14" s="43"/>
    </row>
    <row r="15" spans="1:23" ht="12" customHeight="1">
      <c r="A15" s="40"/>
      <c r="B15" s="40"/>
      <c r="C15" s="40"/>
      <c r="D15" s="40"/>
      <c r="E15" s="40"/>
      <c r="F15" s="88"/>
      <c r="G15" s="88"/>
      <c r="H15" s="142"/>
      <c r="I15" s="41">
        <f t="shared" si="0"/>
        <v>0</v>
      </c>
      <c r="J15" s="40"/>
      <c r="K15" s="142"/>
      <c r="L15" s="41">
        <f t="shared" si="1"/>
        <v>0</v>
      </c>
      <c r="M15" s="40"/>
      <c r="N15" s="142"/>
      <c r="O15" s="41">
        <f t="shared" si="2"/>
        <v>0</v>
      </c>
      <c r="P15" s="43"/>
      <c r="Q15" s="43"/>
      <c r="R15" s="43"/>
    </row>
    <row r="16" spans="1:23" ht="12" customHeight="1">
      <c r="A16" s="40"/>
      <c r="B16" s="40"/>
      <c r="C16" s="40"/>
      <c r="D16" s="40"/>
      <c r="E16" s="40"/>
      <c r="F16" s="88"/>
      <c r="G16" s="88"/>
      <c r="H16" s="142"/>
      <c r="I16" s="41">
        <f t="shared" si="0"/>
        <v>0</v>
      </c>
      <c r="J16" s="40"/>
      <c r="K16" s="142"/>
      <c r="L16" s="41">
        <f t="shared" si="1"/>
        <v>0</v>
      </c>
      <c r="M16" s="40"/>
      <c r="N16" s="142"/>
      <c r="O16" s="41">
        <f t="shared" si="2"/>
        <v>0</v>
      </c>
      <c r="P16" s="43"/>
      <c r="Q16" s="43"/>
      <c r="R16" s="43"/>
    </row>
    <row r="17" spans="1:18" ht="12" customHeight="1">
      <c r="A17" s="40"/>
      <c r="B17" s="40"/>
      <c r="C17" s="40"/>
      <c r="D17" s="40"/>
      <c r="E17" s="40"/>
      <c r="F17" s="88"/>
      <c r="G17" s="88"/>
      <c r="H17" s="142"/>
      <c r="I17" s="41">
        <f t="shared" si="0"/>
        <v>0</v>
      </c>
      <c r="J17" s="40"/>
      <c r="K17" s="142"/>
      <c r="L17" s="41">
        <f t="shared" si="1"/>
        <v>0</v>
      </c>
      <c r="M17" s="40"/>
      <c r="N17" s="142"/>
      <c r="O17" s="41">
        <f t="shared" si="2"/>
        <v>0</v>
      </c>
      <c r="P17" s="43"/>
      <c r="Q17" s="43"/>
      <c r="R17" s="43"/>
    </row>
    <row r="18" spans="1:18" s="24" customFormat="1" ht="12" customHeight="1">
      <c r="A18" s="80" t="s">
        <v>0</v>
      </c>
      <c r="B18" s="80"/>
      <c r="C18" s="80"/>
      <c r="D18" s="80"/>
      <c r="E18" s="160">
        <f t="shared" ref="E18:R18" si="3">SUM(E8:E17)</f>
        <v>5</v>
      </c>
      <c r="F18" s="160">
        <f t="shared" si="3"/>
        <v>0</v>
      </c>
      <c r="G18" s="160">
        <f t="shared" si="3"/>
        <v>5</v>
      </c>
      <c r="H18" s="160">
        <f t="shared" si="3"/>
        <v>13</v>
      </c>
      <c r="I18" s="160">
        <f t="shared" si="3"/>
        <v>-8</v>
      </c>
      <c r="J18" s="160">
        <f t="shared" si="3"/>
        <v>24</v>
      </c>
      <c r="K18" s="160">
        <f t="shared" si="3"/>
        <v>36</v>
      </c>
      <c r="L18" s="160">
        <f t="shared" si="3"/>
        <v>-12</v>
      </c>
      <c r="M18" s="160">
        <f t="shared" si="3"/>
        <v>0</v>
      </c>
      <c r="N18" s="160">
        <f t="shared" si="3"/>
        <v>0</v>
      </c>
      <c r="O18" s="160">
        <f t="shared" si="3"/>
        <v>0</v>
      </c>
      <c r="P18" s="160">
        <f t="shared" si="3"/>
        <v>0</v>
      </c>
      <c r="Q18" s="160">
        <f t="shared" si="3"/>
        <v>0</v>
      </c>
      <c r="R18" s="160">
        <f t="shared" si="3"/>
        <v>0</v>
      </c>
    </row>
    <row r="19" spans="1:18">
      <c r="A19" s="39" t="s">
        <v>79</v>
      </c>
    </row>
    <row r="20" spans="1:18" s="17" customFormat="1" ht="27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8" s="17" customFormat="1" ht="17.2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8">
      <c r="A22" s="33"/>
      <c r="B22" s="33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3"/>
      <c r="R22" s="29"/>
    </row>
    <row r="23" spans="1:18">
      <c r="A23" s="33"/>
      <c r="B23" s="33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3"/>
      <c r="N23" s="33"/>
      <c r="O23" s="33"/>
    </row>
    <row r="24" spans="1:18">
      <c r="A24" s="33"/>
      <c r="B24" s="33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3"/>
      <c r="N24" s="33"/>
      <c r="O24" s="33"/>
    </row>
  </sheetData>
  <mergeCells count="7">
    <mergeCell ref="I2:L2"/>
    <mergeCell ref="P6:R6"/>
    <mergeCell ref="C6:C7"/>
    <mergeCell ref="D6:D7"/>
    <mergeCell ref="A6:A7"/>
    <mergeCell ref="B6:B7"/>
    <mergeCell ref="E6:O6"/>
  </mergeCells>
  <phoneticPr fontId="7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zoomScaleSheetLayoutView="100" workbookViewId="0">
      <selection activeCell="E13" sqref="E13"/>
    </sheetView>
  </sheetViews>
  <sheetFormatPr defaultRowHeight="15.75"/>
  <cols>
    <col min="1" max="1" width="30.42578125" style="3" customWidth="1"/>
    <col min="2" max="2" width="6.7109375" style="6" customWidth="1"/>
    <col min="3" max="3" width="5" style="6" customWidth="1"/>
    <col min="4" max="8" width="5.28515625" style="6" customWidth="1"/>
    <col min="9" max="9" width="5.28515625" style="8" customWidth="1"/>
    <col min="10" max="10" width="4.5703125" style="8" customWidth="1"/>
    <col min="11" max="11" width="4.85546875" style="3" customWidth="1"/>
    <col min="12" max="12" width="5.28515625" style="6" customWidth="1"/>
    <col min="13" max="14" width="5.28515625" style="3" customWidth="1"/>
    <col min="15" max="15" width="4.7109375" style="3" customWidth="1"/>
    <col min="16" max="16" width="4.85546875" style="3" customWidth="1"/>
    <col min="17" max="23" width="5.28515625" style="3" customWidth="1"/>
    <col min="24" max="16384" width="9.140625" style="3"/>
  </cols>
  <sheetData>
    <row r="1" spans="1:23">
      <c r="A1" s="67"/>
      <c r="B1" s="68" t="s">
        <v>70</v>
      </c>
      <c r="C1" s="59" t="str">
        <f>Kadar.ode.!C1</f>
        <v>Унети назив здравствене установе</v>
      </c>
      <c r="D1" s="63"/>
      <c r="E1" s="63"/>
      <c r="F1" s="63"/>
      <c r="G1" s="63"/>
      <c r="H1" s="63"/>
      <c r="I1" s="187" t="s">
        <v>192</v>
      </c>
      <c r="J1" s="187"/>
      <c r="K1" s="187"/>
      <c r="L1" s="187"/>
      <c r="M1" s="187"/>
      <c r="N1" s="187"/>
      <c r="O1" s="86"/>
      <c r="P1" s="177"/>
      <c r="Q1" s="5"/>
      <c r="R1" s="18"/>
    </row>
    <row r="2" spans="1:23">
      <c r="A2" s="67"/>
      <c r="B2" s="68" t="s">
        <v>71</v>
      </c>
      <c r="C2" s="59" t="str">
        <f>Kadar.ode.!C2</f>
        <v>Унети матични број здравствене установе</v>
      </c>
      <c r="D2" s="63"/>
      <c r="E2" s="63"/>
      <c r="F2" s="63"/>
      <c r="G2" s="63"/>
      <c r="H2" s="63"/>
      <c r="I2" s="63"/>
      <c r="J2" s="197">
        <v>7030100</v>
      </c>
      <c r="K2" s="197"/>
      <c r="L2" s="197"/>
      <c r="M2" s="197"/>
      <c r="N2" s="63"/>
      <c r="O2" s="63"/>
      <c r="P2" s="65"/>
    </row>
    <row r="3" spans="1:23">
      <c r="A3" s="67"/>
      <c r="B3" s="68" t="s">
        <v>72</v>
      </c>
      <c r="C3" s="84" t="str">
        <f>Kadar.ode.!C3</f>
        <v>31.12.2023.</v>
      </c>
      <c r="D3" s="113"/>
      <c r="E3" s="113"/>
      <c r="F3" s="63"/>
      <c r="G3" s="63"/>
      <c r="H3" s="63"/>
      <c r="I3" s="63"/>
      <c r="J3" s="63"/>
      <c r="K3" s="63"/>
      <c r="L3" s="63"/>
      <c r="M3" s="63"/>
      <c r="N3" s="63"/>
      <c r="O3" s="63"/>
      <c r="P3" s="65"/>
    </row>
    <row r="4" spans="1:23">
      <c r="A4" s="67"/>
      <c r="B4" s="68" t="s">
        <v>146</v>
      </c>
      <c r="C4" s="60" t="s">
        <v>111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</row>
    <row r="5" spans="1:23" ht="9" customHeight="1">
      <c r="A5" s="31"/>
      <c r="B5" s="3"/>
      <c r="C5" s="30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3" ht="45.75" customHeight="1">
      <c r="A6" s="213" t="s">
        <v>108</v>
      </c>
      <c r="B6" s="214" t="s">
        <v>13</v>
      </c>
      <c r="C6" s="198" t="s">
        <v>69</v>
      </c>
      <c r="D6" s="212" t="s">
        <v>80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 t="s">
        <v>77</v>
      </c>
      <c r="U6" s="212"/>
      <c r="V6" s="212"/>
      <c r="W6" s="212"/>
    </row>
    <row r="7" spans="1:23" s="25" customFormat="1" ht="66" customHeight="1">
      <c r="A7" s="213"/>
      <c r="B7" s="214"/>
      <c r="C7" s="198"/>
      <c r="D7" s="72" t="s">
        <v>62</v>
      </c>
      <c r="E7" s="72" t="s">
        <v>90</v>
      </c>
      <c r="F7" s="82" t="s">
        <v>73</v>
      </c>
      <c r="G7" s="82" t="s">
        <v>74</v>
      </c>
      <c r="H7" s="130" t="s">
        <v>113</v>
      </c>
      <c r="I7" s="73" t="s">
        <v>36</v>
      </c>
      <c r="J7" s="82" t="s">
        <v>114</v>
      </c>
      <c r="K7" s="74" t="s">
        <v>43</v>
      </c>
      <c r="L7" s="74" t="s">
        <v>91</v>
      </c>
      <c r="M7" s="131" t="s">
        <v>113</v>
      </c>
      <c r="N7" s="73" t="s">
        <v>36</v>
      </c>
      <c r="O7" s="82" t="s">
        <v>114</v>
      </c>
      <c r="P7" s="72" t="s">
        <v>43</v>
      </c>
      <c r="Q7" s="75" t="s">
        <v>92</v>
      </c>
      <c r="R7" s="144" t="s">
        <v>60</v>
      </c>
      <c r="S7" s="75" t="s">
        <v>10</v>
      </c>
      <c r="T7" s="72" t="s">
        <v>57</v>
      </c>
      <c r="U7" s="72" t="s">
        <v>107</v>
      </c>
      <c r="V7" s="72" t="s">
        <v>64</v>
      </c>
      <c r="W7" s="72" t="s">
        <v>59</v>
      </c>
    </row>
    <row r="8" spans="1:23">
      <c r="A8" s="70" t="s">
        <v>14</v>
      </c>
      <c r="B8" s="32"/>
      <c r="C8" s="42"/>
      <c r="D8" s="176">
        <v>8</v>
      </c>
      <c r="E8" s="32"/>
      <c r="F8" s="176">
        <v>1</v>
      </c>
      <c r="G8" s="176">
        <v>5</v>
      </c>
      <c r="H8" s="143">
        <v>10</v>
      </c>
      <c r="I8" s="32"/>
      <c r="J8" s="35">
        <f>SUM(H8:I8)</f>
        <v>10</v>
      </c>
      <c r="K8" s="45">
        <f t="shared" ref="K8:K22" si="0">D8-(H8+I8)</f>
        <v>-2</v>
      </c>
      <c r="L8" s="176">
        <v>16</v>
      </c>
      <c r="M8" s="143">
        <v>22</v>
      </c>
      <c r="N8" s="32"/>
      <c r="O8" s="35">
        <f>SUM(M8:N8)</f>
        <v>22</v>
      </c>
      <c r="P8" s="46">
        <f t="shared" ref="P8:P22" si="1">L8-(M8+N8)</f>
        <v>-6</v>
      </c>
      <c r="Q8" s="47"/>
      <c r="R8" s="145"/>
      <c r="S8" s="46">
        <f>Q8-R8</f>
        <v>0</v>
      </c>
      <c r="T8" s="50"/>
      <c r="U8" s="50"/>
      <c r="V8" s="50"/>
      <c r="W8" s="50"/>
    </row>
    <row r="9" spans="1:23">
      <c r="A9" s="70" t="s">
        <v>15</v>
      </c>
      <c r="B9" s="32"/>
      <c r="C9" s="42"/>
      <c r="D9" s="176">
        <v>7</v>
      </c>
      <c r="E9" s="32"/>
      <c r="F9" s="176">
        <v>0</v>
      </c>
      <c r="G9" s="176">
        <v>7</v>
      </c>
      <c r="H9" s="143">
        <v>3</v>
      </c>
      <c r="I9" s="32"/>
      <c r="J9" s="35">
        <f t="shared" ref="J9:J22" si="2">SUM(H9:I9)</f>
        <v>3</v>
      </c>
      <c r="K9" s="45">
        <f t="shared" si="0"/>
        <v>4</v>
      </c>
      <c r="L9" s="176">
        <v>23</v>
      </c>
      <c r="M9" s="143">
        <v>6</v>
      </c>
      <c r="N9" s="32"/>
      <c r="O9" s="35">
        <f t="shared" ref="O9:O22" si="3">SUM(M9:N9)</f>
        <v>6</v>
      </c>
      <c r="P9" s="46">
        <f t="shared" si="1"/>
        <v>17</v>
      </c>
      <c r="Q9" s="47"/>
      <c r="R9" s="145"/>
      <c r="S9" s="46">
        <f t="shared" ref="S9:S22" si="4">Q9-R9</f>
        <v>0</v>
      </c>
      <c r="T9" s="50"/>
      <c r="U9" s="50"/>
      <c r="V9" s="50"/>
      <c r="W9" s="50"/>
    </row>
    <row r="10" spans="1:23">
      <c r="A10" s="70" t="s">
        <v>16</v>
      </c>
      <c r="B10" s="32"/>
      <c r="C10" s="42"/>
      <c r="D10" s="176">
        <v>6</v>
      </c>
      <c r="E10" s="32"/>
      <c r="F10" s="176">
        <v>0</v>
      </c>
      <c r="G10" s="176">
        <v>6</v>
      </c>
      <c r="H10" s="143">
        <v>1</v>
      </c>
      <c r="I10" s="32"/>
      <c r="J10" s="35">
        <f t="shared" si="2"/>
        <v>1</v>
      </c>
      <c r="K10" s="45">
        <f t="shared" si="0"/>
        <v>5</v>
      </c>
      <c r="L10" s="176">
        <v>7</v>
      </c>
      <c r="M10" s="143">
        <v>2</v>
      </c>
      <c r="N10" s="32"/>
      <c r="O10" s="35">
        <f t="shared" si="3"/>
        <v>2</v>
      </c>
      <c r="P10" s="46">
        <f t="shared" si="1"/>
        <v>5</v>
      </c>
      <c r="Q10" s="47"/>
      <c r="R10" s="145"/>
      <c r="S10" s="46">
        <f t="shared" si="4"/>
        <v>0</v>
      </c>
      <c r="T10" s="50"/>
      <c r="U10" s="50"/>
      <c r="V10" s="50"/>
      <c r="W10" s="50"/>
    </row>
    <row r="11" spans="1:23" ht="24">
      <c r="A11" s="70" t="s">
        <v>17</v>
      </c>
      <c r="B11" s="32"/>
      <c r="C11" s="42"/>
      <c r="D11" s="176">
        <v>3</v>
      </c>
      <c r="E11" s="110">
        <v>4</v>
      </c>
      <c r="F11" s="176">
        <v>2</v>
      </c>
      <c r="G11" s="176">
        <v>1</v>
      </c>
      <c r="H11" s="143">
        <v>7</v>
      </c>
      <c r="I11" s="32"/>
      <c r="J11" s="35">
        <f t="shared" si="2"/>
        <v>7</v>
      </c>
      <c r="K11" s="45">
        <f>(D11+E11)-(H11+I11)</f>
        <v>0</v>
      </c>
      <c r="L11" s="176">
        <v>29</v>
      </c>
      <c r="M11" s="143">
        <v>42</v>
      </c>
      <c r="N11" s="32"/>
      <c r="O11" s="35">
        <f t="shared" si="3"/>
        <v>42</v>
      </c>
      <c r="P11" s="46">
        <f t="shared" si="1"/>
        <v>-13</v>
      </c>
      <c r="Q11" s="47"/>
      <c r="R11" s="145"/>
      <c r="S11" s="46">
        <f t="shared" si="4"/>
        <v>0</v>
      </c>
      <c r="T11" s="50"/>
      <c r="U11" s="50"/>
      <c r="V11" s="50"/>
      <c r="W11" s="50"/>
    </row>
    <row r="12" spans="1:23">
      <c r="A12" s="70" t="s">
        <v>18</v>
      </c>
      <c r="B12" s="32"/>
      <c r="C12" s="42"/>
      <c r="D12" s="176">
        <v>0</v>
      </c>
      <c r="E12" s="42"/>
      <c r="F12" s="176">
        <v>3</v>
      </c>
      <c r="G12" s="176">
        <v>1</v>
      </c>
      <c r="H12" s="143">
        <v>2</v>
      </c>
      <c r="I12" s="32"/>
      <c r="J12" s="35">
        <f t="shared" si="2"/>
        <v>2</v>
      </c>
      <c r="K12" s="45">
        <f t="shared" si="0"/>
        <v>-2</v>
      </c>
      <c r="L12" s="176">
        <v>4</v>
      </c>
      <c r="M12" s="143">
        <v>4</v>
      </c>
      <c r="N12" s="32"/>
      <c r="O12" s="35">
        <f t="shared" si="3"/>
        <v>4</v>
      </c>
      <c r="P12" s="46">
        <f t="shared" si="1"/>
        <v>0</v>
      </c>
      <c r="Q12" s="47"/>
      <c r="R12" s="145"/>
      <c r="S12" s="46">
        <f t="shared" si="4"/>
        <v>0</v>
      </c>
      <c r="T12" s="50"/>
      <c r="U12" s="50"/>
      <c r="V12" s="50"/>
      <c r="W12" s="50"/>
    </row>
    <row r="13" spans="1:23" ht="24">
      <c r="A13" s="70" t="s">
        <v>19</v>
      </c>
      <c r="B13" s="32"/>
      <c r="C13" s="42"/>
      <c r="D13" s="176">
        <v>8</v>
      </c>
      <c r="E13" s="32"/>
      <c r="F13" s="176">
        <v>1</v>
      </c>
      <c r="G13" s="176">
        <v>7</v>
      </c>
      <c r="H13" s="143">
        <v>6</v>
      </c>
      <c r="I13" s="32"/>
      <c r="J13" s="35">
        <f t="shared" si="2"/>
        <v>6</v>
      </c>
      <c r="K13" s="45">
        <f t="shared" si="0"/>
        <v>2</v>
      </c>
      <c r="L13" s="32">
        <v>11</v>
      </c>
      <c r="M13" s="143">
        <v>12</v>
      </c>
      <c r="N13" s="32"/>
      <c r="O13" s="35">
        <f t="shared" si="3"/>
        <v>12</v>
      </c>
      <c r="P13" s="46">
        <f t="shared" si="1"/>
        <v>-1</v>
      </c>
      <c r="Q13" s="47"/>
      <c r="R13" s="145"/>
      <c r="S13" s="46">
        <f t="shared" si="4"/>
        <v>0</v>
      </c>
      <c r="T13" s="50"/>
      <c r="U13" s="50"/>
      <c r="V13" s="50"/>
      <c r="W13" s="50"/>
    </row>
    <row r="14" spans="1:23">
      <c r="A14" s="70" t="s">
        <v>20</v>
      </c>
      <c r="B14" s="32"/>
      <c r="C14" s="42"/>
      <c r="D14" s="176">
        <v>24</v>
      </c>
      <c r="E14" s="32"/>
      <c r="F14" s="176">
        <v>4</v>
      </c>
      <c r="G14" s="176">
        <v>17</v>
      </c>
      <c r="H14" s="143">
        <v>20</v>
      </c>
      <c r="I14" s="32"/>
      <c r="J14" s="35">
        <f t="shared" si="2"/>
        <v>20</v>
      </c>
      <c r="K14" s="45">
        <f t="shared" si="0"/>
        <v>4</v>
      </c>
      <c r="L14" s="32">
        <v>22</v>
      </c>
      <c r="M14" s="143">
        <v>40</v>
      </c>
      <c r="N14" s="32"/>
      <c r="O14" s="35">
        <f t="shared" si="3"/>
        <v>40</v>
      </c>
      <c r="P14" s="46">
        <f t="shared" si="1"/>
        <v>-18</v>
      </c>
      <c r="Q14" s="47"/>
      <c r="R14" s="145"/>
      <c r="S14" s="46">
        <f t="shared" si="4"/>
        <v>0</v>
      </c>
      <c r="T14" s="50"/>
      <c r="U14" s="50"/>
      <c r="V14" s="50"/>
      <c r="W14" s="50"/>
    </row>
    <row r="15" spans="1:23">
      <c r="A15" s="70" t="s">
        <v>21</v>
      </c>
      <c r="B15" s="32"/>
      <c r="C15" s="42"/>
      <c r="D15" s="176">
        <v>8</v>
      </c>
      <c r="E15" s="32"/>
      <c r="F15" s="176">
        <v>1</v>
      </c>
      <c r="G15" s="176">
        <v>6</v>
      </c>
      <c r="H15" s="143">
        <v>11</v>
      </c>
      <c r="I15" s="32"/>
      <c r="J15" s="35">
        <f t="shared" si="2"/>
        <v>11</v>
      </c>
      <c r="K15" s="45">
        <f t="shared" si="0"/>
        <v>-3</v>
      </c>
      <c r="L15" s="32">
        <v>28</v>
      </c>
      <c r="M15" s="143">
        <v>33</v>
      </c>
      <c r="N15" s="32"/>
      <c r="O15" s="35">
        <f t="shared" si="3"/>
        <v>33</v>
      </c>
      <c r="P15" s="46">
        <f t="shared" si="1"/>
        <v>-5</v>
      </c>
      <c r="Q15" s="47"/>
      <c r="R15" s="145"/>
      <c r="S15" s="46">
        <f t="shared" si="4"/>
        <v>0</v>
      </c>
      <c r="T15" s="50"/>
      <c r="U15" s="50"/>
      <c r="V15" s="50"/>
      <c r="W15" s="50"/>
    </row>
    <row r="16" spans="1:23">
      <c r="A16" s="70" t="s">
        <v>22</v>
      </c>
      <c r="B16" s="32"/>
      <c r="C16" s="42"/>
      <c r="D16" s="176">
        <v>0</v>
      </c>
      <c r="E16" s="32"/>
      <c r="F16" s="176">
        <v>0</v>
      </c>
      <c r="G16" s="176">
        <v>0</v>
      </c>
      <c r="H16" s="143"/>
      <c r="I16" s="32"/>
      <c r="J16" s="35">
        <f t="shared" si="2"/>
        <v>0</v>
      </c>
      <c r="K16" s="45">
        <f t="shared" si="0"/>
        <v>0</v>
      </c>
      <c r="L16" s="32">
        <v>0</v>
      </c>
      <c r="M16" s="143"/>
      <c r="N16" s="32"/>
      <c r="O16" s="35">
        <f t="shared" si="3"/>
        <v>0</v>
      </c>
      <c r="P16" s="46">
        <f t="shared" si="1"/>
        <v>0</v>
      </c>
      <c r="Q16" s="47"/>
      <c r="R16" s="145"/>
      <c r="S16" s="46">
        <f t="shared" si="4"/>
        <v>0</v>
      </c>
      <c r="T16" s="50"/>
      <c r="U16" s="50"/>
      <c r="V16" s="50"/>
      <c r="W16" s="50"/>
    </row>
    <row r="17" spans="1:23" ht="24">
      <c r="A17" s="70" t="s">
        <v>23</v>
      </c>
      <c r="B17" s="32"/>
      <c r="C17" s="42"/>
      <c r="D17" s="176">
        <v>7</v>
      </c>
      <c r="E17" s="32"/>
      <c r="F17" s="176">
        <v>1</v>
      </c>
      <c r="G17" s="176">
        <v>6</v>
      </c>
      <c r="H17" s="143">
        <v>4</v>
      </c>
      <c r="I17" s="32"/>
      <c r="J17" s="35">
        <f t="shared" si="2"/>
        <v>4</v>
      </c>
      <c r="K17" s="45">
        <f t="shared" si="0"/>
        <v>3</v>
      </c>
      <c r="L17" s="32">
        <v>21</v>
      </c>
      <c r="M17" s="143">
        <v>21</v>
      </c>
      <c r="N17" s="32"/>
      <c r="O17" s="35">
        <f t="shared" si="3"/>
        <v>21</v>
      </c>
      <c r="P17" s="46">
        <f t="shared" si="1"/>
        <v>0</v>
      </c>
      <c r="Q17" s="47"/>
      <c r="R17" s="145"/>
      <c r="S17" s="46">
        <f t="shared" si="4"/>
        <v>0</v>
      </c>
      <c r="T17" s="50"/>
      <c r="U17" s="50"/>
      <c r="V17" s="50"/>
      <c r="W17" s="50"/>
    </row>
    <row r="18" spans="1:23" ht="24">
      <c r="A18" s="70" t="s">
        <v>24</v>
      </c>
      <c r="B18" s="32"/>
      <c r="C18" s="42"/>
      <c r="D18" s="176">
        <v>0</v>
      </c>
      <c r="E18" s="32">
        <v>3</v>
      </c>
      <c r="F18" s="176">
        <v>0</v>
      </c>
      <c r="G18" s="176">
        <v>1</v>
      </c>
      <c r="H18" s="143">
        <v>3</v>
      </c>
      <c r="I18" s="32"/>
      <c r="J18" s="35">
        <f t="shared" si="2"/>
        <v>3</v>
      </c>
      <c r="K18" s="45">
        <f>E18-(H18+I18)</f>
        <v>0</v>
      </c>
      <c r="L18" s="32">
        <v>5</v>
      </c>
      <c r="M18" s="143">
        <v>3</v>
      </c>
      <c r="N18" s="32"/>
      <c r="O18" s="35">
        <f t="shared" si="3"/>
        <v>3</v>
      </c>
      <c r="P18" s="46">
        <f t="shared" si="1"/>
        <v>2</v>
      </c>
      <c r="Q18" s="47"/>
      <c r="R18" s="145"/>
      <c r="S18" s="46">
        <f t="shared" si="4"/>
        <v>0</v>
      </c>
      <c r="T18" s="50"/>
      <c r="U18" s="50"/>
      <c r="V18" s="50"/>
      <c r="W18" s="50"/>
    </row>
    <row r="19" spans="1:23">
      <c r="A19" s="70" t="s">
        <v>65</v>
      </c>
      <c r="B19" s="32"/>
      <c r="C19" s="42"/>
      <c r="D19" s="176">
        <v>1</v>
      </c>
      <c r="E19" s="32"/>
      <c r="F19" s="176">
        <v>0</v>
      </c>
      <c r="G19" s="176">
        <v>1</v>
      </c>
      <c r="H19" s="143">
        <v>2</v>
      </c>
      <c r="I19" s="32"/>
      <c r="J19" s="35">
        <f t="shared" si="2"/>
        <v>2</v>
      </c>
      <c r="K19" s="45">
        <f t="shared" si="0"/>
        <v>-1</v>
      </c>
      <c r="L19" s="32">
        <v>0</v>
      </c>
      <c r="M19" s="143"/>
      <c r="N19" s="32"/>
      <c r="O19" s="35">
        <f t="shared" si="3"/>
        <v>0</v>
      </c>
      <c r="P19" s="46">
        <f t="shared" si="1"/>
        <v>0</v>
      </c>
      <c r="Q19" s="47"/>
      <c r="R19" s="145"/>
      <c r="S19" s="46">
        <f t="shared" si="4"/>
        <v>0</v>
      </c>
      <c r="T19" s="50"/>
      <c r="U19" s="50"/>
      <c r="V19" s="50"/>
      <c r="W19" s="50"/>
    </row>
    <row r="20" spans="1:23" ht="24.75">
      <c r="A20" s="71" t="s">
        <v>25</v>
      </c>
      <c r="B20" s="32"/>
      <c r="C20" s="42"/>
      <c r="D20" s="176">
        <v>1</v>
      </c>
      <c r="E20" s="32"/>
      <c r="F20" s="176">
        <v>0</v>
      </c>
      <c r="G20" s="176">
        <v>1</v>
      </c>
      <c r="H20" s="143">
        <v>2</v>
      </c>
      <c r="I20" s="32"/>
      <c r="J20" s="35">
        <f t="shared" si="2"/>
        <v>2</v>
      </c>
      <c r="K20" s="45">
        <f t="shared" si="0"/>
        <v>-1</v>
      </c>
      <c r="L20" s="37">
        <v>5</v>
      </c>
      <c r="M20" s="143">
        <v>3</v>
      </c>
      <c r="N20" s="32"/>
      <c r="O20" s="35">
        <f t="shared" si="3"/>
        <v>3</v>
      </c>
      <c r="P20" s="46">
        <f t="shared" si="1"/>
        <v>2</v>
      </c>
      <c r="Q20" s="47">
        <v>3</v>
      </c>
      <c r="R20" s="145">
        <v>2</v>
      </c>
      <c r="S20" s="46">
        <f t="shared" si="4"/>
        <v>1</v>
      </c>
      <c r="T20" s="50"/>
      <c r="U20" s="50"/>
      <c r="V20" s="50"/>
      <c r="W20" s="50"/>
    </row>
    <row r="21" spans="1:23" ht="24.75">
      <c r="A21" s="71" t="s">
        <v>26</v>
      </c>
      <c r="B21" s="32"/>
      <c r="C21" s="42"/>
      <c r="D21" s="176">
        <v>1</v>
      </c>
      <c r="E21" s="32"/>
      <c r="F21" s="176">
        <v>0</v>
      </c>
      <c r="G21" s="176">
        <v>1</v>
      </c>
      <c r="H21" s="143"/>
      <c r="I21" s="32"/>
      <c r="J21" s="35">
        <f t="shared" si="2"/>
        <v>0</v>
      </c>
      <c r="K21" s="45">
        <f t="shared" si="0"/>
        <v>1</v>
      </c>
      <c r="L21" s="37">
        <v>0</v>
      </c>
      <c r="M21" s="143">
        <v>2</v>
      </c>
      <c r="N21" s="32"/>
      <c r="O21" s="35">
        <f t="shared" si="3"/>
        <v>2</v>
      </c>
      <c r="P21" s="46">
        <f t="shared" si="1"/>
        <v>-2</v>
      </c>
      <c r="Q21" s="47"/>
      <c r="R21" s="145"/>
      <c r="S21" s="46">
        <f t="shared" si="4"/>
        <v>0</v>
      </c>
      <c r="T21" s="50"/>
      <c r="U21" s="50"/>
      <c r="V21" s="50"/>
      <c r="W21" s="50"/>
    </row>
    <row r="22" spans="1:23" ht="24.75">
      <c r="A22" s="109" t="s">
        <v>157</v>
      </c>
      <c r="B22" s="110"/>
      <c r="C22" s="110"/>
      <c r="D22" s="110"/>
      <c r="E22" s="110"/>
      <c r="F22" s="110">
        <v>0</v>
      </c>
      <c r="G22" s="110">
        <v>0</v>
      </c>
      <c r="H22" s="143">
        <v>1</v>
      </c>
      <c r="I22" s="110"/>
      <c r="J22" s="35">
        <f t="shared" si="2"/>
        <v>1</v>
      </c>
      <c r="K22" s="45">
        <f t="shared" si="0"/>
        <v>-1</v>
      </c>
      <c r="L22" s="110">
        <v>3</v>
      </c>
      <c r="M22" s="143">
        <v>3</v>
      </c>
      <c r="N22" s="110"/>
      <c r="O22" s="35">
        <f t="shared" si="3"/>
        <v>3</v>
      </c>
      <c r="P22" s="46">
        <f t="shared" si="1"/>
        <v>0</v>
      </c>
      <c r="Q22" s="111"/>
      <c r="R22" s="145"/>
      <c r="S22" s="46">
        <f t="shared" si="4"/>
        <v>0</v>
      </c>
      <c r="T22" s="112"/>
      <c r="U22" s="112"/>
      <c r="V22" s="112"/>
      <c r="W22" s="112"/>
    </row>
    <row r="23" spans="1:23" ht="20.25" customHeight="1">
      <c r="A23" s="146" t="s">
        <v>45</v>
      </c>
      <c r="B23" s="135"/>
      <c r="C23" s="135"/>
      <c r="D23" s="135">
        <f>SUM(D8:D22)</f>
        <v>74</v>
      </c>
      <c r="E23" s="135">
        <f t="shared" ref="E23:I23" si="5">SUM(E8:E22)</f>
        <v>7</v>
      </c>
      <c r="F23" s="135">
        <f t="shared" si="5"/>
        <v>13</v>
      </c>
      <c r="G23" s="135">
        <f t="shared" si="5"/>
        <v>60</v>
      </c>
      <c r="H23" s="135">
        <f t="shared" si="5"/>
        <v>72</v>
      </c>
      <c r="I23" s="135">
        <f t="shared" si="5"/>
        <v>0</v>
      </c>
      <c r="J23" s="135">
        <f t="shared" ref="J23:W23" si="6">SUM(J8:J22)</f>
        <v>72</v>
      </c>
      <c r="K23" s="147">
        <f t="shared" si="6"/>
        <v>9</v>
      </c>
      <c r="L23" s="135">
        <f t="shared" si="6"/>
        <v>174</v>
      </c>
      <c r="M23" s="135">
        <f t="shared" si="6"/>
        <v>193</v>
      </c>
      <c r="N23" s="135">
        <f t="shared" si="6"/>
        <v>0</v>
      </c>
      <c r="O23" s="135">
        <f t="shared" si="6"/>
        <v>193</v>
      </c>
      <c r="P23" s="148">
        <f t="shared" si="6"/>
        <v>-19</v>
      </c>
      <c r="Q23" s="149">
        <f t="shared" si="6"/>
        <v>3</v>
      </c>
      <c r="R23" s="149">
        <f t="shared" si="6"/>
        <v>2</v>
      </c>
      <c r="S23" s="148">
        <f t="shared" si="6"/>
        <v>1</v>
      </c>
      <c r="T23" s="135">
        <f t="shared" si="6"/>
        <v>0</v>
      </c>
      <c r="U23" s="135">
        <f t="shared" si="6"/>
        <v>0</v>
      </c>
      <c r="V23" s="135">
        <f t="shared" si="6"/>
        <v>0</v>
      </c>
      <c r="W23" s="135">
        <f t="shared" si="6"/>
        <v>0</v>
      </c>
    </row>
    <row r="24" spans="1:23" ht="15.75" customHeight="1">
      <c r="A24" s="49" t="s">
        <v>66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4"/>
      <c r="R24" s="44"/>
      <c r="S24" s="44"/>
      <c r="T24" s="44"/>
      <c r="U24" s="44"/>
      <c r="V24" s="44"/>
      <c r="W24" s="44"/>
    </row>
    <row r="25" spans="1:23">
      <c r="A25" s="13"/>
    </row>
  </sheetData>
  <mergeCells count="6">
    <mergeCell ref="J2:M2"/>
    <mergeCell ref="T6:W6"/>
    <mergeCell ref="D6:S6"/>
    <mergeCell ref="A6:A7"/>
    <mergeCell ref="B6:B7"/>
    <mergeCell ref="C6:C7"/>
  </mergeCells>
  <phoneticPr fontId="7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zoomScaleSheetLayoutView="100" workbookViewId="0">
      <selection activeCell="E30" sqref="E30"/>
    </sheetView>
  </sheetViews>
  <sheetFormatPr defaultRowHeight="12.75"/>
  <cols>
    <col min="1" max="1" width="28" style="7" customWidth="1"/>
    <col min="2" max="2" width="15" style="7" customWidth="1"/>
    <col min="3" max="3" width="11.7109375" style="7" customWidth="1"/>
    <col min="4" max="4" width="8.140625" style="7" customWidth="1"/>
    <col min="5" max="5" width="13.140625" style="7" customWidth="1"/>
    <col min="6" max="6" width="10" style="7" customWidth="1"/>
    <col min="7" max="7" width="8" style="7" customWidth="1"/>
    <col min="8" max="8" width="14.28515625" style="7" customWidth="1"/>
    <col min="9" max="9" width="11.42578125" style="7" customWidth="1"/>
    <col min="10" max="16384" width="9.140625" style="7"/>
  </cols>
  <sheetData>
    <row r="1" spans="1:16" ht="15.75">
      <c r="A1" s="67"/>
      <c r="B1" s="68" t="s">
        <v>70</v>
      </c>
      <c r="C1" s="59" t="str">
        <f>Kadar.ode.!C1</f>
        <v>Унети назив здравствене установе</v>
      </c>
      <c r="D1" s="63"/>
      <c r="E1" s="63"/>
      <c r="F1" s="187" t="s">
        <v>192</v>
      </c>
      <c r="G1" s="187"/>
      <c r="H1" s="187"/>
      <c r="I1" s="187"/>
      <c r="J1" s="187"/>
      <c r="K1" s="187"/>
      <c r="L1" s="86"/>
      <c r="M1" s="177"/>
      <c r="N1" s="5"/>
      <c r="O1" s="18"/>
      <c r="P1" s="3"/>
    </row>
    <row r="2" spans="1:16" ht="13.5">
      <c r="A2" s="67"/>
      <c r="B2" s="68" t="s">
        <v>71</v>
      </c>
      <c r="C2" s="59" t="str">
        <f>Kadar.ode.!C2</f>
        <v>Унети матични број здравствене установе</v>
      </c>
      <c r="D2" s="63"/>
      <c r="E2" s="63"/>
      <c r="F2" s="63"/>
      <c r="G2" s="188">
        <v>7030100</v>
      </c>
      <c r="H2" s="188"/>
      <c r="I2" s="188"/>
      <c r="J2" s="188"/>
    </row>
    <row r="3" spans="1:16">
      <c r="A3" s="67"/>
      <c r="B3" s="68" t="s">
        <v>72</v>
      </c>
      <c r="C3" s="84" t="str">
        <f>Kadar.ode.!C3</f>
        <v>31.12.2023.</v>
      </c>
      <c r="D3" s="63"/>
      <c r="E3" s="63"/>
      <c r="F3" s="63"/>
      <c r="G3" s="65"/>
    </row>
    <row r="4" spans="1:16" ht="14.25">
      <c r="A4" s="67"/>
      <c r="B4" s="68" t="s">
        <v>147</v>
      </c>
      <c r="C4" s="60" t="s">
        <v>112</v>
      </c>
      <c r="D4" s="64"/>
      <c r="E4" s="64"/>
      <c r="F4" s="64"/>
      <c r="G4" s="66"/>
    </row>
    <row r="5" spans="1:16" ht="12" customHeight="1">
      <c r="A5" s="31"/>
      <c r="B5" s="3"/>
      <c r="C5" s="30"/>
      <c r="D5" s="22"/>
    </row>
    <row r="6" spans="1:16" ht="21.75" customHeight="1">
      <c r="A6" s="215" t="s">
        <v>13</v>
      </c>
      <c r="B6" s="215"/>
      <c r="C6" s="51"/>
      <c r="D6" s="51"/>
      <c r="E6" s="51"/>
      <c r="F6" s="51"/>
    </row>
    <row r="7" spans="1:16">
      <c r="A7" s="53" t="s">
        <v>67</v>
      </c>
      <c r="B7" s="54">
        <v>640</v>
      </c>
      <c r="C7" s="51"/>
      <c r="D7" s="51"/>
      <c r="E7" s="51"/>
      <c r="F7" s="51"/>
    </row>
    <row r="8" spans="1:16">
      <c r="A8" s="53" t="s">
        <v>68</v>
      </c>
      <c r="B8" s="54">
        <v>0</v>
      </c>
      <c r="C8" s="51"/>
      <c r="D8" s="51"/>
      <c r="E8" s="51"/>
      <c r="F8" s="51"/>
    </row>
    <row r="9" spans="1:16">
      <c r="A9" s="53" t="s">
        <v>45</v>
      </c>
      <c r="B9" s="54">
        <f>SUM(B7:B8)</f>
        <v>640</v>
      </c>
      <c r="C9" s="51"/>
      <c r="D9" s="51"/>
      <c r="E9" s="51"/>
      <c r="F9" s="51"/>
    </row>
    <row r="10" spans="1:16">
      <c r="A10" s="51"/>
      <c r="B10" s="51"/>
      <c r="C10" s="51"/>
      <c r="D10" s="51"/>
      <c r="E10" s="51"/>
      <c r="F10" s="51"/>
      <c r="G10" s="51"/>
      <c r="H10" s="51"/>
      <c r="I10" s="52"/>
    </row>
    <row r="11" spans="1:16" ht="57.75" customHeight="1">
      <c r="A11" s="210" t="s">
        <v>27</v>
      </c>
      <c r="B11" s="216" t="s">
        <v>80</v>
      </c>
      <c r="C11" s="216"/>
      <c r="D11" s="216"/>
      <c r="E11" s="216"/>
      <c r="F11" s="216"/>
      <c r="G11" s="216"/>
      <c r="H11" s="216" t="s">
        <v>77</v>
      </c>
      <c r="I11" s="216"/>
    </row>
    <row r="12" spans="1:16" ht="54.75" customHeight="1">
      <c r="A12" s="210"/>
      <c r="B12" s="79" t="s">
        <v>93</v>
      </c>
      <c r="C12" s="150" t="s">
        <v>30</v>
      </c>
      <c r="D12" s="79" t="s">
        <v>10</v>
      </c>
      <c r="E12" s="79" t="s">
        <v>94</v>
      </c>
      <c r="F12" s="150" t="s">
        <v>30</v>
      </c>
      <c r="G12" s="79" t="s">
        <v>10</v>
      </c>
      <c r="H12" s="79" t="s">
        <v>28</v>
      </c>
      <c r="I12" s="79" t="s">
        <v>31</v>
      </c>
    </row>
    <row r="13" spans="1:16">
      <c r="A13" s="76" t="s">
        <v>32</v>
      </c>
      <c r="B13" s="152"/>
      <c r="C13" s="153">
        <v>2</v>
      </c>
      <c r="D13" s="154">
        <f t="shared" ref="D13:D23" si="0">B13-C13</f>
        <v>-2</v>
      </c>
      <c r="E13" s="155">
        <v>2</v>
      </c>
      <c r="F13" s="156">
        <v>3</v>
      </c>
      <c r="G13" s="154">
        <f t="shared" ref="G13:G23" si="1">E13-F13</f>
        <v>-1</v>
      </c>
      <c r="H13" s="155"/>
      <c r="I13" s="157"/>
    </row>
    <row r="14" spans="1:16">
      <c r="A14" s="76" t="s">
        <v>29</v>
      </c>
      <c r="B14" s="152"/>
      <c r="C14" s="153"/>
      <c r="D14" s="154">
        <f t="shared" si="0"/>
        <v>0</v>
      </c>
      <c r="E14" s="155">
        <v>9</v>
      </c>
      <c r="F14" s="156"/>
      <c r="G14" s="154">
        <f t="shared" si="1"/>
        <v>9</v>
      </c>
      <c r="H14" s="155"/>
      <c r="I14" s="157"/>
    </row>
    <row r="15" spans="1:16" ht="24">
      <c r="A15" s="151" t="s">
        <v>189</v>
      </c>
      <c r="B15" s="152">
        <v>47</v>
      </c>
      <c r="C15" s="153">
        <v>45</v>
      </c>
      <c r="D15" s="154">
        <f t="shared" si="0"/>
        <v>2</v>
      </c>
      <c r="E15" s="155">
        <v>3</v>
      </c>
      <c r="F15" s="156"/>
      <c r="G15" s="154">
        <f t="shared" si="1"/>
        <v>3</v>
      </c>
      <c r="H15" s="155"/>
      <c r="I15" s="157"/>
    </row>
    <row r="16" spans="1:16" ht="24">
      <c r="A16" s="151" t="s">
        <v>190</v>
      </c>
      <c r="B16" s="152"/>
      <c r="C16" s="153"/>
      <c r="D16" s="154">
        <f t="shared" si="0"/>
        <v>0</v>
      </c>
      <c r="E16" s="155">
        <v>132</v>
      </c>
      <c r="F16" s="156">
        <v>205</v>
      </c>
      <c r="G16" s="154">
        <f t="shared" si="1"/>
        <v>-73</v>
      </c>
      <c r="H16" s="155"/>
      <c r="I16" s="157"/>
    </row>
    <row r="17" spans="1:9" ht="36">
      <c r="A17" s="151" t="s">
        <v>191</v>
      </c>
      <c r="B17" s="152"/>
      <c r="C17" s="153">
        <v>3</v>
      </c>
      <c r="D17" s="154">
        <f t="shared" si="0"/>
        <v>-3</v>
      </c>
      <c r="E17" s="155"/>
      <c r="F17" s="156">
        <v>14</v>
      </c>
      <c r="G17" s="154">
        <f t="shared" si="1"/>
        <v>-14</v>
      </c>
      <c r="H17" s="155"/>
      <c r="I17" s="157"/>
    </row>
    <row r="18" spans="1:9">
      <c r="A18" s="76"/>
      <c r="B18" s="152"/>
      <c r="C18" s="153"/>
      <c r="D18" s="154">
        <f t="shared" si="0"/>
        <v>0</v>
      </c>
      <c r="E18" s="155"/>
      <c r="F18" s="156"/>
      <c r="G18" s="154">
        <f t="shared" si="1"/>
        <v>0</v>
      </c>
      <c r="H18" s="155"/>
      <c r="I18" s="157"/>
    </row>
    <row r="19" spans="1:9">
      <c r="A19" s="76"/>
      <c r="B19" s="152"/>
      <c r="C19" s="153"/>
      <c r="D19" s="154">
        <f t="shared" si="0"/>
        <v>0</v>
      </c>
      <c r="E19" s="155"/>
      <c r="F19" s="156"/>
      <c r="G19" s="154">
        <f t="shared" si="1"/>
        <v>0</v>
      </c>
      <c r="H19" s="155"/>
      <c r="I19" s="157"/>
    </row>
    <row r="20" spans="1:9">
      <c r="A20" s="76"/>
      <c r="B20" s="152"/>
      <c r="C20" s="153"/>
      <c r="D20" s="154">
        <f t="shared" si="0"/>
        <v>0</v>
      </c>
      <c r="E20" s="155"/>
      <c r="F20" s="156"/>
      <c r="G20" s="154">
        <f t="shared" si="1"/>
        <v>0</v>
      </c>
      <c r="H20" s="155"/>
      <c r="I20" s="157"/>
    </row>
    <row r="21" spans="1:9" s="26" customFormat="1">
      <c r="A21" s="77"/>
      <c r="B21" s="152"/>
      <c r="C21" s="153"/>
      <c r="D21" s="154">
        <f t="shared" si="0"/>
        <v>0</v>
      </c>
      <c r="E21" s="155"/>
      <c r="F21" s="156"/>
      <c r="G21" s="154">
        <f t="shared" si="1"/>
        <v>0</v>
      </c>
      <c r="H21" s="155"/>
      <c r="I21" s="157"/>
    </row>
    <row r="22" spans="1:9" s="26" customFormat="1">
      <c r="A22" s="77"/>
      <c r="B22" s="152"/>
      <c r="C22" s="153"/>
      <c r="D22" s="154">
        <f t="shared" si="0"/>
        <v>0</v>
      </c>
      <c r="E22" s="155"/>
      <c r="F22" s="156"/>
      <c r="G22" s="154">
        <f t="shared" si="1"/>
        <v>0</v>
      </c>
      <c r="H22" s="155"/>
      <c r="I22" s="157"/>
    </row>
    <row r="23" spans="1:9" s="26" customFormat="1">
      <c r="A23" s="78" t="s">
        <v>0</v>
      </c>
      <c r="B23" s="158">
        <f>SUM(B13:B22)</f>
        <v>47</v>
      </c>
      <c r="C23" s="158">
        <f>SUM(C13:C22)</f>
        <v>50</v>
      </c>
      <c r="D23" s="159">
        <f t="shared" si="0"/>
        <v>-3</v>
      </c>
      <c r="E23" s="158">
        <f>SUM(E13:E22)</f>
        <v>146</v>
      </c>
      <c r="F23" s="158">
        <f>SUM(F13:F22)</f>
        <v>222</v>
      </c>
      <c r="G23" s="159">
        <f t="shared" si="1"/>
        <v>-76</v>
      </c>
      <c r="H23" s="158">
        <f>SUM(H13:H22)</f>
        <v>0</v>
      </c>
      <c r="I23" s="158">
        <f>SUM(I13:I22)</f>
        <v>0</v>
      </c>
    </row>
  </sheetData>
  <mergeCells count="4">
    <mergeCell ref="A6:B6"/>
    <mergeCell ref="A11:A12"/>
    <mergeCell ref="B11:G11"/>
    <mergeCell ref="H11:I11"/>
  </mergeCells>
  <phoneticPr fontId="7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zoomScaleSheetLayoutView="100" workbookViewId="0">
      <selection activeCell="Q16" sqref="Q16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1" ht="13.5">
      <c r="A1" s="67"/>
      <c r="B1" s="68" t="s">
        <v>70</v>
      </c>
      <c r="C1" s="59" t="str">
        <f>Kadar.ode.!C1</f>
        <v>Унети назив здравствене установе</v>
      </c>
      <c r="D1" s="63"/>
      <c r="E1" s="63"/>
      <c r="F1" s="187" t="s">
        <v>192</v>
      </c>
      <c r="G1" s="187"/>
      <c r="H1" s="187"/>
      <c r="I1" s="187"/>
      <c r="J1" s="187"/>
      <c r="K1" s="187"/>
    </row>
    <row r="2" spans="1:11" ht="13.5">
      <c r="A2" s="67"/>
      <c r="B2" s="68" t="s">
        <v>71</v>
      </c>
      <c r="C2" s="59" t="str">
        <f>Kadar.ode.!C2</f>
        <v>Унети матични број здравствене установе</v>
      </c>
      <c r="D2" s="63"/>
      <c r="E2" s="63"/>
      <c r="F2" s="188">
        <v>7030100</v>
      </c>
      <c r="G2" s="188"/>
      <c r="H2" s="188"/>
      <c r="I2" s="188"/>
      <c r="J2" s="103"/>
      <c r="K2" s="101"/>
    </row>
    <row r="3" spans="1:11">
      <c r="A3" s="67"/>
      <c r="B3" s="68" t="s">
        <v>72</v>
      </c>
      <c r="C3" s="84" t="str">
        <f>Kadar.ode.!C3</f>
        <v>31.12.2023.</v>
      </c>
      <c r="D3" s="63"/>
      <c r="E3" s="63"/>
      <c r="F3" s="63"/>
      <c r="G3" s="97"/>
      <c r="H3" s="107"/>
      <c r="I3" s="105"/>
      <c r="J3" s="103"/>
      <c r="K3" s="101"/>
    </row>
    <row r="4" spans="1:11" ht="14.25">
      <c r="A4" s="67"/>
      <c r="B4" s="68" t="s">
        <v>148</v>
      </c>
      <c r="C4" s="60" t="s">
        <v>95</v>
      </c>
      <c r="D4" s="64"/>
      <c r="E4" s="64"/>
      <c r="F4" s="64"/>
      <c r="G4" s="98"/>
      <c r="H4" s="108"/>
      <c r="I4" s="106"/>
      <c r="J4" s="104"/>
      <c r="K4" s="102"/>
    </row>
    <row r="5" spans="1:11">
      <c r="A5" s="27"/>
      <c r="B5" s="27"/>
      <c r="C5" s="27"/>
      <c r="D5" s="27"/>
      <c r="E5" s="27"/>
      <c r="F5" s="27"/>
      <c r="G5" s="118"/>
      <c r="H5" s="119"/>
      <c r="I5" s="120"/>
      <c r="J5" s="121"/>
      <c r="K5" s="122"/>
    </row>
    <row r="6" spans="1:11" ht="108.75" customHeight="1">
      <c r="A6" s="161"/>
      <c r="B6" s="161"/>
      <c r="C6" s="162" t="s">
        <v>152</v>
      </c>
      <c r="D6" s="166" t="s">
        <v>30</v>
      </c>
      <c r="E6" s="162" t="s">
        <v>43</v>
      </c>
      <c r="F6" s="162" t="s">
        <v>77</v>
      </c>
      <c r="G6" s="162" t="s">
        <v>96</v>
      </c>
      <c r="H6" s="163" t="s">
        <v>155</v>
      </c>
      <c r="I6" s="163" t="s">
        <v>154</v>
      </c>
      <c r="J6" s="164" t="s">
        <v>153</v>
      </c>
      <c r="K6" s="164" t="s">
        <v>151</v>
      </c>
    </row>
    <row r="7" spans="1:11" ht="15" customHeight="1">
      <c r="A7" s="181">
        <v>0</v>
      </c>
      <c r="B7" s="181">
        <v>1</v>
      </c>
      <c r="C7" s="181">
        <v>2</v>
      </c>
      <c r="D7" s="182">
        <v>3</v>
      </c>
      <c r="E7" s="181">
        <v>4</v>
      </c>
      <c r="F7" s="181">
        <v>5</v>
      </c>
      <c r="G7" s="181">
        <v>6</v>
      </c>
      <c r="H7" s="181">
        <v>7</v>
      </c>
      <c r="I7" s="183">
        <v>8</v>
      </c>
      <c r="J7" s="184">
        <v>9</v>
      </c>
      <c r="K7" s="184">
        <v>10</v>
      </c>
    </row>
    <row r="8" spans="1:11" ht="15">
      <c r="A8" s="165" t="s">
        <v>37</v>
      </c>
      <c r="B8" s="167"/>
      <c r="C8" s="167">
        <f>SUM(Kadar.ode.!I39,Kadar.dne.bol.dij.!E18,Kadar.zaj.med.del.!D23)</f>
        <v>319</v>
      </c>
      <c r="D8" s="169">
        <f>IF(Kadar.zaj.med.del.!E11&gt;=Kadar.zaj.med.del.!J11,SUM(Kadar.ode.!P39,Kadar.dne.bol.dij.!H18,Kadar.zaj.med.del.!J23)-Kadar.zaj.med.del.!J11-Kadar.zaj.med.del.!J18,IF(((Kadar.zaj.med.del.!E11+Kadar.zaj.med.del.!D11)&lt;=Kadar.zaj.med.del.!J11),SUM(Kadar.ode.!P39,Kadar.dne.bol.dij.!H18,Kadar.zaj.med.del.!J23)-Kadar.zaj.med.del.!J18-(Kadar.zaj.med.del.!J11-Kadar.zaj.med.del.!D11),SUM(Kadar.ode.!P39,Kadar.dne.bol.dij.!H18,Kadar.zaj.med.del.!J23)-Kadar.zaj.med.del.!J18-Kadar.zaj.med.del.!E11))</f>
        <v>285</v>
      </c>
      <c r="E8" s="170">
        <f t="shared" ref="E8:E13" si="0">C8-D8</f>
        <v>34</v>
      </c>
      <c r="F8" s="167">
        <f>SUM(Kadar.ode.!AD39,Kadar.dne.bol.dij.!P18,Kadar.zaj.med.del.!T23)</f>
        <v>0</v>
      </c>
      <c r="G8" s="167">
        <f t="shared" ref="G8:G13" si="1">SUM(C8,F8)</f>
        <v>319</v>
      </c>
      <c r="H8" s="167">
        <v>5</v>
      </c>
      <c r="I8" s="167">
        <v>1</v>
      </c>
      <c r="J8" s="167">
        <v>6</v>
      </c>
      <c r="K8" s="167">
        <f>C8+J8</f>
        <v>325</v>
      </c>
    </row>
    <row r="9" spans="1:11" ht="15">
      <c r="A9" s="165" t="s">
        <v>38</v>
      </c>
      <c r="B9" s="167"/>
      <c r="C9" s="167">
        <f>SUM(Kadar.zaj.med.del.!E23)</f>
        <v>7</v>
      </c>
      <c r="D9" s="168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7</v>
      </c>
      <c r="E9" s="167">
        <f t="shared" si="0"/>
        <v>0</v>
      </c>
      <c r="F9" s="167">
        <f>SUM(Kadar.zaj.med.del.!U23)</f>
        <v>0</v>
      </c>
      <c r="G9" s="167">
        <f t="shared" si="1"/>
        <v>7</v>
      </c>
      <c r="H9" s="167">
        <v>0</v>
      </c>
      <c r="I9" s="167">
        <v>0</v>
      </c>
      <c r="J9" s="167">
        <v>0</v>
      </c>
      <c r="K9" s="167">
        <f t="shared" ref="K9:K14" si="2">C9+J9</f>
        <v>7</v>
      </c>
    </row>
    <row r="10" spans="1:11" ht="30">
      <c r="A10" s="165" t="s">
        <v>39</v>
      </c>
      <c r="B10" s="167"/>
      <c r="C10" s="167">
        <f>SUM(Kadar.ode.!R39,Kadar.dne.bol.dij.!J18,Kadar.zaj.med.del.!L23)</f>
        <v>763</v>
      </c>
      <c r="D10" s="169">
        <f>SUM(Kadar.ode.!X39,Kadar.dne.bol.dij.!K18,Kadar.zaj.med.del.!O23)</f>
        <v>884</v>
      </c>
      <c r="E10" s="167">
        <f t="shared" si="0"/>
        <v>-121</v>
      </c>
      <c r="F10" s="167">
        <f>SUM(Kadar.ode.!AE39,Kadar.dne.bol.dij.!Q18,Kadar.zaj.med.del.!V23)</f>
        <v>0</v>
      </c>
      <c r="G10" s="167">
        <f t="shared" si="1"/>
        <v>763</v>
      </c>
      <c r="H10" s="167">
        <v>7</v>
      </c>
      <c r="I10" s="167">
        <v>38</v>
      </c>
      <c r="J10" s="167">
        <v>45</v>
      </c>
      <c r="K10" s="167">
        <f t="shared" si="2"/>
        <v>808</v>
      </c>
    </row>
    <row r="11" spans="1:11" ht="30">
      <c r="A11" s="165" t="s">
        <v>40</v>
      </c>
      <c r="B11" s="167"/>
      <c r="C11" s="167">
        <f>SUM(Kadar.ode.!Z39,Kadar.dne.bol.dij.!M18,Kadar.zaj.med.del.!Q23)</f>
        <v>4</v>
      </c>
      <c r="D11" s="168">
        <f>SUM(Kadar.ode.!AA39,Kadar.ode.!AB39,Kadar.dne.bol.dij.!N18,Kadar.zaj.med.del.!R23)</f>
        <v>5</v>
      </c>
      <c r="E11" s="167">
        <f t="shared" si="0"/>
        <v>-1</v>
      </c>
      <c r="F11" s="167">
        <f>SUM(Kadar.ode.!AF39,Kadar.dne.bol.dij.!R18,Kadar.zaj.med.del.!W23)</f>
        <v>0</v>
      </c>
      <c r="G11" s="167">
        <f t="shared" si="1"/>
        <v>4</v>
      </c>
      <c r="H11" s="167">
        <v>0</v>
      </c>
      <c r="I11" s="167">
        <v>0</v>
      </c>
      <c r="J11" s="167">
        <v>0</v>
      </c>
      <c r="K11" s="167">
        <f t="shared" si="2"/>
        <v>4</v>
      </c>
    </row>
    <row r="12" spans="1:11" ht="45">
      <c r="A12" s="165" t="s">
        <v>41</v>
      </c>
      <c r="B12" s="167"/>
      <c r="C12" s="167">
        <f>SUM(Kadar.nem.!B23)</f>
        <v>47</v>
      </c>
      <c r="D12" s="168">
        <f>SUM(Kadar.nem.!C23)</f>
        <v>50</v>
      </c>
      <c r="E12" s="167">
        <f t="shared" si="0"/>
        <v>-3</v>
      </c>
      <c r="F12" s="167">
        <f>SUM(Kadar.nem.!H23)</f>
        <v>0</v>
      </c>
      <c r="G12" s="167">
        <f t="shared" si="1"/>
        <v>47</v>
      </c>
      <c r="H12" s="167">
        <v>0</v>
      </c>
      <c r="I12" s="167">
        <v>1</v>
      </c>
      <c r="J12" s="167">
        <v>1</v>
      </c>
      <c r="K12" s="167">
        <f t="shared" si="2"/>
        <v>48</v>
      </c>
    </row>
    <row r="13" spans="1:11" ht="45">
      <c r="A13" s="165" t="s">
        <v>42</v>
      </c>
      <c r="B13" s="167"/>
      <c r="C13" s="167">
        <f>SUM(Kadar.nem.!E23)</f>
        <v>146</v>
      </c>
      <c r="D13" s="168">
        <f>SUM(Kadar.nem.!F23)</f>
        <v>222</v>
      </c>
      <c r="E13" s="167">
        <f t="shared" si="0"/>
        <v>-76</v>
      </c>
      <c r="F13" s="167">
        <f>SUM(Kadar.nem.!I23)</f>
        <v>0</v>
      </c>
      <c r="G13" s="167">
        <f t="shared" si="1"/>
        <v>146</v>
      </c>
      <c r="H13" s="167">
        <v>3</v>
      </c>
      <c r="I13" s="167">
        <v>15</v>
      </c>
      <c r="J13" s="167">
        <v>18</v>
      </c>
      <c r="K13" s="167">
        <f t="shared" si="2"/>
        <v>164</v>
      </c>
    </row>
    <row r="14" spans="1:11" ht="24.75" customHeight="1">
      <c r="A14" s="162" t="s">
        <v>0</v>
      </c>
      <c r="B14" s="167"/>
      <c r="C14" s="167">
        <f t="shared" ref="C14:H14" si="3">SUM(C8:C13)</f>
        <v>1286</v>
      </c>
      <c r="D14" s="168">
        <f t="shared" si="3"/>
        <v>1453</v>
      </c>
      <c r="E14" s="167">
        <f t="shared" si="3"/>
        <v>-167</v>
      </c>
      <c r="F14" s="167">
        <f t="shared" si="3"/>
        <v>0</v>
      </c>
      <c r="G14" s="167">
        <f t="shared" si="3"/>
        <v>1286</v>
      </c>
      <c r="H14" s="167">
        <f t="shared" si="3"/>
        <v>15</v>
      </c>
      <c r="I14" s="167">
        <f t="shared" ref="I14:J14" si="4">SUM(I8:I13)</f>
        <v>55</v>
      </c>
      <c r="J14" s="167">
        <f t="shared" si="4"/>
        <v>70</v>
      </c>
      <c r="K14" s="167">
        <f t="shared" si="2"/>
        <v>1356</v>
      </c>
    </row>
    <row r="16" spans="1:11" s="190" customFormat="1" ht="108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s="190" customFormat="1" ht="12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s="190" customForma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1.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ht="12.75" hidden="1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ht="12.75" hidden="1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ht="12.75" hidden="1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ht="12.75" hidden="1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ht="12.75" hidden="1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</row>
  </sheetData>
  <mergeCells count="1">
    <mergeCell ref="A16:K16"/>
  </mergeCells>
  <phoneticPr fontId="7" type="noConversion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Kadar.nem.!Print_Area</vt:lpstr>
      <vt:lpstr>Kadar.ode.!Print_Titles</vt:lpstr>
      <vt:lpstr>Kadar.zaj.med.del.!Print_Titles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nada.velickovic</cp:lastModifiedBy>
  <cp:lastPrinted>2024-02-06T09:48:09Z</cp:lastPrinted>
  <dcterms:created xsi:type="dcterms:W3CDTF">1998-03-25T08:50:17Z</dcterms:created>
  <dcterms:modified xsi:type="dcterms:W3CDTF">2024-04-09T11:42:03Z</dcterms:modified>
</cp:coreProperties>
</file>