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0" windowWidth="15135" windowHeight="5940" activeTab="0"/>
  </bookViews>
  <sheets>
    <sheet name="TEKST " sheetId="1" r:id="rId1"/>
    <sheet name="SANIT.POTR.UGR." sheetId="2" r:id="rId2"/>
    <sheet name="TAB.PRIKAZ" sheetId="3" r:id="rId3"/>
    <sheet name="DOPIS  GRADS.UPRAVU-НЕ ТРЕНУТНО" sheetId="4" state="hidden" r:id="rId4"/>
    <sheet name="ЗА НАЧЕЛНИЦУ" sheetId="5" state="hidden" r:id="rId5"/>
    <sheet name="НАСЛОВНИЦЕ НАШЕ ЗА ИЗВРШЕЊЕ" sheetId="6" state="hidden" r:id="rId6"/>
    <sheet name="Sheet2" sheetId="7" r:id="rId7"/>
    <sheet name="Sheet3" sheetId="8" r:id="rId8"/>
  </sheets>
  <externalReferences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nada.velickovic</author>
  </authors>
  <commentList>
    <comment ref="B710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КОНЗИЛИЈАРНИ ПРЕГЛЕДИ СУ 000008
</t>
        </r>
      </text>
    </comment>
    <comment ref="H600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30445-00 JE ŠIFRA IZ 12
-TABELA USLUGA A TO JE ISTO ŠTO I TAB 11A-OPERACIJE
</t>
        </r>
      </text>
    </comment>
    <comment ref="F601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30445-00 JE ŠIFRA IZ 12-USLUGE A TO JE I U TABELI 11A-OPERACIJE
</t>
        </r>
      </text>
    </comment>
    <comment ref="I720" authorId="0">
      <text>
        <r>
          <rPr>
            <b/>
            <sz val="9"/>
            <rFont val="Tahoma"/>
            <family val="2"/>
          </rPr>
          <t>nada.velickovic:
УНЕТИ ЦИФРУ ПЛАНИРАНОГ БРОЈА ПРЕГЛЕДА У ФОРМУЛУ</t>
        </r>
      </text>
    </comment>
    <comment ref="F855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УНЕТИ У ФОРМУЛУ ПЛАНИРАНИ БРОЈ КОРОНАРОГРАФИЈА</t>
        </r>
      </text>
    </comment>
    <comment ref="F860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УНЕТИ У ФОРМУЛУ ПЛАНИРАНИ БРОЈ ПЕРКУТАНЕ АНГИОПЛАСТИКЕ</t>
        </r>
      </text>
    </comment>
    <comment ref="C871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ПРОВЕРИЛИ СА ЈЕЛКОМ И КОД ДЕКИЈА У ФАКТУРИ НЕМА ЗА ПРВИ КВАРТАЛ</t>
        </r>
      </text>
    </comment>
    <comment ref="B645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bez skrininga</t>
        </r>
      </text>
    </comment>
    <comment ref="H602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LJILJA PITALA VESNU KOJA MENJA KATJU I ONA REKLA 39</t>
        </r>
      </text>
    </comment>
  </commentList>
</comments>
</file>

<file path=xl/sharedStrings.xml><?xml version="1.0" encoding="utf-8"?>
<sst xmlns="http://schemas.openxmlformats.org/spreadsheetml/2006/main" count="766" uniqueCount="555">
  <si>
    <t>УГРАДНИ МАТЕРИЈАЛ</t>
  </si>
  <si>
    <t>ПРЕДМЕТ : ИЗВРШЕЊЕ ПЛАНСКИХ ЗАДАТАКА</t>
  </si>
  <si>
    <t>У прилогу дописа  достављамо Вам : ИЗВЕШТАЈ О ИЗВРШЕЊУ</t>
  </si>
  <si>
    <t>Б Е О Г Р А Д</t>
  </si>
  <si>
    <t>ОПШТИ ПОДАЦИ О УСТАНОВИ</t>
  </si>
  <si>
    <t>1. УНУТРАШЊА ОРГАНИЗАЦИЈА КЛИНИЧКО БОЛНИЧКОГ ЦЕНТРА ЗЕМУН</t>
  </si>
  <si>
    <t>2. РАДНО ВРЕМЕ</t>
  </si>
  <si>
    <t>рада , у Клиничко болничком центру Земун се организују следеће организационе</t>
  </si>
  <si>
    <t>Унутрашња организација Клиничко болничког центра ближе се одређује актом о</t>
  </si>
  <si>
    <t>унутрашњој организацији коју доноси Директор .</t>
  </si>
  <si>
    <t>јединице ( службе,одељења,одсеци,саветовалишта и др. ) а која се утврђује актом</t>
  </si>
  <si>
    <t>јединице :</t>
  </si>
  <si>
    <t>У складу са одлуком о плану мрежа здравствених установа (Службени лист РС</t>
  </si>
  <si>
    <t>број 42/2006 ) Министар за здравље је утврдио и објавио број болесничких</t>
  </si>
  <si>
    <t>постеља у здравственим установама .</t>
  </si>
  <si>
    <t xml:space="preserve"> По тој одлуци наша Установа има право да користи 640 стандардних болесничких</t>
  </si>
  <si>
    <t>С А Д Р Ж А Ј</t>
  </si>
  <si>
    <t>Т А Б Е Л А Р Н И     П Р И К А З</t>
  </si>
  <si>
    <t>%</t>
  </si>
  <si>
    <t>Већ низ година у оквиру  Службе за трансфузију крви у нашем Центру постоји</t>
  </si>
  <si>
    <t>веома развијена и успешна активност у области добровољног давалаштва крви.</t>
  </si>
  <si>
    <t>ТАБЕЛАРНИ</t>
  </si>
  <si>
    <t>У Земуну_____________</t>
  </si>
  <si>
    <t>Бр.__________________</t>
  </si>
  <si>
    <t>ДИРЕКТОР КБЦ ЗЕМУН</t>
  </si>
  <si>
    <t>од 7 - 19 часова у оквиру служби које имају то радно време.</t>
  </si>
  <si>
    <t>У нашој Установи не постоји медицински кадар са нижом стручном спремом.</t>
  </si>
  <si>
    <t>По одлуци о плану мрежа  здравствених установа (Службени лист бр.42/2006 )</t>
  </si>
  <si>
    <t>ЛЕКОВИ</t>
  </si>
  <si>
    <t>У Т Р О Ш А К :</t>
  </si>
  <si>
    <t>СВЕГА :</t>
  </si>
  <si>
    <t>1. ЛЕКОВИ,ВАКЦИНЕ  И ЦИТОСТАТИЦИ</t>
  </si>
  <si>
    <t>СВЕГА:</t>
  </si>
  <si>
    <t>3. САНИТЕТСКИ И ПОТРОШНИ МАТЕРИЈАЛ</t>
  </si>
  <si>
    <t xml:space="preserve">У саставу организационих јединица из става 1 овог члана су уже организационе </t>
  </si>
  <si>
    <t>ГРАФТОВИ</t>
  </si>
  <si>
    <t>1.</t>
  </si>
  <si>
    <t>2.</t>
  </si>
  <si>
    <t>СТЕНТОВИ</t>
  </si>
  <si>
    <t>3.</t>
  </si>
  <si>
    <t>4.</t>
  </si>
  <si>
    <t>5.</t>
  </si>
  <si>
    <t>ОСТАЛИ УГРАДНИ МАТЕРИЈАЛ</t>
  </si>
  <si>
    <t>Доц др Драгош Стојановић</t>
  </si>
  <si>
    <t>8.1. ДИЈАГНОСТИЧКИ</t>
  </si>
  <si>
    <t>8.2 ТЕРАПИЈСКИ</t>
  </si>
  <si>
    <t>8.3 ЛАБОРАТОРИЈСКИ МАТЕРИЈАЛ-РЕАГЕНСИ</t>
  </si>
  <si>
    <t>8.3.1. РЕАГЕНСИ-ХОРМОНИ</t>
  </si>
  <si>
    <t>8.3.2 РЕАГЕНСИ-ТУМОР МАРКЕРИ</t>
  </si>
  <si>
    <t>8.4 САНИТЕТСКИ И МЕДИЦИНСКИ МАТЕРИЈАЛ-ОПШТИ</t>
  </si>
  <si>
    <t>ПОТРОШНИ МАТЕРИЈАЛ</t>
  </si>
  <si>
    <t xml:space="preserve">8.5 ОСТАЛИ САНИТЕТСКИ И МЕДИЦИНСКИ </t>
  </si>
  <si>
    <t xml:space="preserve">1. лекара </t>
  </si>
  <si>
    <t>2. фармацеута</t>
  </si>
  <si>
    <t>3. медицинских сестара</t>
  </si>
  <si>
    <t>НЕМЕДИЦИНСКИХ РАДНИКА</t>
  </si>
  <si>
    <t>МЕДИЦИНСКИХ САРАДНИКА</t>
  </si>
  <si>
    <t>2. медицинских сестара</t>
  </si>
  <si>
    <t xml:space="preserve">1.административних радника                </t>
  </si>
  <si>
    <t xml:space="preserve">2.техничких и помоћних радника           </t>
  </si>
  <si>
    <t xml:space="preserve">2. административних радника                  </t>
  </si>
  <si>
    <t xml:space="preserve">3.техничко и помоћно особље                   </t>
  </si>
  <si>
    <t>1. ЛЕКОВИ,И ЦИТОСТАТИЦИ</t>
  </si>
  <si>
    <t>ИЗВРШЕЊЕ</t>
  </si>
  <si>
    <t>ЗА ПЕРИОД</t>
  </si>
  <si>
    <t>МЕДИЦИНСKИХ РАДНИКА</t>
  </si>
  <si>
    <t>радника од тога:</t>
  </si>
  <si>
    <t>ОСИГУРАНИЦИ</t>
  </si>
  <si>
    <t>УКУПНО</t>
  </si>
  <si>
    <t>болесника или</t>
  </si>
  <si>
    <t>6.</t>
  </si>
  <si>
    <t>7.</t>
  </si>
  <si>
    <t>8.</t>
  </si>
  <si>
    <t>9.</t>
  </si>
  <si>
    <t>10.</t>
  </si>
  <si>
    <t>11.</t>
  </si>
  <si>
    <t>12.</t>
  </si>
  <si>
    <t xml:space="preserve">3. КАДРОВИ </t>
  </si>
  <si>
    <t>4. БРОЈ ПОСТЕЉА</t>
  </si>
  <si>
    <t xml:space="preserve"> ОСТВАРЕНИ ОБИМ РАДА СТАЦИОНАРА</t>
  </si>
  <si>
    <t>5. БРОЈ ИСПИСАНИХ БОЛЕСНИКА</t>
  </si>
  <si>
    <t>6. БРОЈ ДАНА ЛЕЧЕЊА</t>
  </si>
  <si>
    <t>у посматраном периоду је следећи :</t>
  </si>
  <si>
    <t>а)</t>
  </si>
  <si>
    <t>б)</t>
  </si>
  <si>
    <t>в)</t>
  </si>
  <si>
    <t>ИНТЕНЗИВНА НЕГА</t>
  </si>
  <si>
    <t>дана или</t>
  </si>
  <si>
    <t>ПОЛУИНТЕНЗИВНА НЕГА</t>
  </si>
  <si>
    <t>ОПШТА НЕГА</t>
  </si>
  <si>
    <t>УКУПНО :</t>
  </si>
  <si>
    <t>7. ПРОСЕЧНО ТРАЈАЊЕ ЛЕЧЕЊА</t>
  </si>
  <si>
    <t>8. ЗАУЗЕТОСТ ПОСТЕЉНОГ ФОНДА</t>
  </si>
  <si>
    <t xml:space="preserve">У складу са одлуком о плану мрежа здравствених установа,Службени гласник </t>
  </si>
  <si>
    <t xml:space="preserve">РС 42/2006,Министарство здравља утврдило је и објавило број болесничких </t>
  </si>
  <si>
    <t>постеља у здравственим установама.</t>
  </si>
  <si>
    <t>За наш Центар је утврђено 640 стандардних болесничких постеља, а Центар је</t>
  </si>
  <si>
    <t>дневној болници.</t>
  </si>
  <si>
    <t>БРОЈ ОПЕРИСАНИХ ЛИЦА</t>
  </si>
  <si>
    <t>БРОЈ ОПЕРАЦИЈА</t>
  </si>
  <si>
    <t>ВРСТА УСЛУГЕ</t>
  </si>
  <si>
    <t>ДИЈАГНОСТИЧКЕ УСЛУГЕ</t>
  </si>
  <si>
    <t>ТЕРАПИЈСКЕ УСЛУГЕ</t>
  </si>
  <si>
    <t>ОПЕРАЦИЈЕ И ИНТЕРВЕНЦИЈЕ</t>
  </si>
  <si>
    <t>УЛТРАЗВУЧНА ДИЈАГНОСТИКА</t>
  </si>
  <si>
    <t>РЕНТГЕН ДИЈАГНОСТИКА</t>
  </si>
  <si>
    <t>ДОПЛЕР ДИЈАГНОСТИКА</t>
  </si>
  <si>
    <t>СКЕНЕР ДИЈАГНОСТИКА</t>
  </si>
  <si>
    <t>ЛАБОРАТОРИЈСКЕ УСЛУГЕ</t>
  </si>
  <si>
    <t>ХИСТОПАТОЛОШКЕ УСЛУГЕ</t>
  </si>
  <si>
    <t>ТРАНСФУЗИОЛОШКЕ УСЛУГЕ</t>
  </si>
  <si>
    <t>УКУПНО УСЛУГА :</t>
  </si>
  <si>
    <t>УСЛУГЕ ПРУЖЕНЕ ОСИГУРАНИЦИМА РФЗО</t>
  </si>
  <si>
    <t>СТАЦИОНАРНИ БОЛЕСНИЦИ</t>
  </si>
  <si>
    <t>АМБУЛАНТНИ ПАЦИЈЕНТИ</t>
  </si>
  <si>
    <t>По радним јединицама број исписаних болесника је следећи :</t>
  </si>
  <si>
    <t>БРОЈ ЛИЦА</t>
  </si>
  <si>
    <t>БРОЈ ДИЈАЛИЗА</t>
  </si>
  <si>
    <t>ХЕМОДИЈАЛИЗА УКУПНО</t>
  </si>
  <si>
    <t>ПЕРИТОНЕАЛНА ДИЈАЛИЗА УКУПНО</t>
  </si>
  <si>
    <t>НАЗИВ И ВРСТА ДИЈАЛИЗЕ</t>
  </si>
  <si>
    <t>Структура у односу на укупан број извршених дијализа процентуално исказана :</t>
  </si>
  <si>
    <t>ДОБРОВОЉНО ДАВАЛАШТВО КРВИ</t>
  </si>
  <si>
    <t>Укупно у Служби за трансфузију крви у посматраном периоду крв је дало</t>
  </si>
  <si>
    <t>ПРЕГЛЕДАНО</t>
  </si>
  <si>
    <t>ОДБИЈЕНО</t>
  </si>
  <si>
    <t>ДАЛО КРВ</t>
  </si>
  <si>
    <t>СТАРИ</t>
  </si>
  <si>
    <t>НОВИ</t>
  </si>
  <si>
    <t>СЛУЖБА</t>
  </si>
  <si>
    <t>ТЕРЕН</t>
  </si>
  <si>
    <t>РАДА</t>
  </si>
  <si>
    <t>МЕСТО</t>
  </si>
  <si>
    <t>СВЕГА</t>
  </si>
  <si>
    <t>ОРГАНИЗАЦИОНА СТРУКТУРА</t>
  </si>
  <si>
    <t>РАДНО ВРЕМЕ</t>
  </si>
  <si>
    <t>КАДРОВИ ПО УГОВОРУ</t>
  </si>
  <si>
    <t>БРОЈ ПОСТЕЉА</t>
  </si>
  <si>
    <t>БРОЈ ИСПИСАНИХ БОЛЕСНИКА</t>
  </si>
  <si>
    <t>БРОЈ ДАНА ЛЕЧЕЊА</t>
  </si>
  <si>
    <t>ПРОСЕЧНО ТРАЈАЊЕ ЛЕЧЕЊА</t>
  </si>
  <si>
    <t>ЗАУЗЕТОСТ ПОСТЕЉНОГ ФОНДА</t>
  </si>
  <si>
    <t>ДНЕВНА БОЛНИЦА</t>
  </si>
  <si>
    <t>ОПЕРАЦИЈЕ И ОПЕРИСАНА ЛИЦА</t>
  </si>
  <si>
    <t>БРОЈ ЗДРАВСТВЕНИХ УСЛУГА</t>
  </si>
  <si>
    <t>13.</t>
  </si>
  <si>
    <t>ДИЈАЛИЗА</t>
  </si>
  <si>
    <t>14.</t>
  </si>
  <si>
    <t>КРВ И ПРОДУКТИ ОД КРВИ</t>
  </si>
  <si>
    <t>15.</t>
  </si>
  <si>
    <t>16.</t>
  </si>
  <si>
    <t>РАД САЛЕ ЗА КАТЕТЕРИЗАЦИЈУ СРЦА</t>
  </si>
  <si>
    <t>17.</t>
  </si>
  <si>
    <t>18.</t>
  </si>
  <si>
    <t>ЛЕКОВИ,САНИТЕТСКИ И ПОТРОШНИ МАТЕРИЈАЛ</t>
  </si>
  <si>
    <t>ПРЕГЛЕДИ</t>
  </si>
  <si>
    <t>8.а</t>
  </si>
  <si>
    <t>ПТРАТИОЦИ ЛЕЧЕНИХ ЛИЦА</t>
  </si>
  <si>
    <t>10</t>
  </si>
  <si>
    <t>8.а ПРАТИОЦИ ЛЕЧЕНИХ ЛИЦА</t>
  </si>
  <si>
    <t>9. ОСТВАРЕНИ ОБИМ РАДА  ДНЕВНЕ БОЛНИЦЕ</t>
  </si>
  <si>
    <t xml:space="preserve">11. ЗДРАВСТВЕНЕ УСЛУГЕ </t>
  </si>
  <si>
    <t>12. ОСТВАРЕНИ БРОЈ ПРЕГЛЕДА</t>
  </si>
  <si>
    <t>СПЕЦИЈАЛИСТИЧКИ ПРЕГЛЕДИ У ПОЛИКЛИНИЦИ</t>
  </si>
  <si>
    <t>КОНСУЛТАТИВНИ ПРЕГЛЕДИ</t>
  </si>
  <si>
    <t xml:space="preserve"> КОНЗИЛИЈАРНИ ПРЕГЛЕДИ</t>
  </si>
  <si>
    <t>13. ОСТВАРЕНИ ОБИМ РАДА НА ДИЈАЛИЗИ</t>
  </si>
  <si>
    <t>14. КРВ И КОМПОНЕНТЕ КРВИ</t>
  </si>
  <si>
    <t>15. ДОБРОВОЉНО ДАВАЛАШТВО КРВИ</t>
  </si>
  <si>
    <t>ПЛАНСКИХ ЗАДАТАКА</t>
  </si>
  <si>
    <t>РФЗО  ЛИЦА И ДАНА</t>
  </si>
  <si>
    <t>ЕМБОЛИЗАЦИЈА</t>
  </si>
  <si>
    <t>СВЕГА УГРАДНИ  МАТЕРИЈАЛ</t>
  </si>
  <si>
    <t>ХЕМОДИЈАЛИЗА</t>
  </si>
  <si>
    <t>3.здравствени сарадници</t>
  </si>
  <si>
    <t>4.фармацеута</t>
  </si>
  <si>
    <t xml:space="preserve">5. административних радника                   </t>
  </si>
  <si>
    <t xml:space="preserve">6. техничко и помоћно особље               </t>
  </si>
  <si>
    <t xml:space="preserve">2. МАТЕРИЈАЛ ЗА ДИЈАЛИЗУ </t>
  </si>
  <si>
    <t>4.ФАКТУРИСАНА КРВ И КОМПОНЕНТЕ КРВИ</t>
  </si>
  <si>
    <t xml:space="preserve">  </t>
  </si>
  <si>
    <t xml:space="preserve">4.ФАКТУРИСАНА КРВ И КОМПОНЕНТЕ КРВИ  </t>
  </si>
  <si>
    <t>ФАКТУРИСАНА КРВ И КОМПОНЕНТЕ КРВИ</t>
  </si>
  <si>
    <r>
      <t xml:space="preserve">2. Запослени кадар на </t>
    </r>
    <r>
      <rPr>
        <b/>
        <sz val="11"/>
        <rFont val="Times New Roman"/>
        <family val="1"/>
      </rPr>
      <t xml:space="preserve">ОДРЕЂЕНО ВРЕМЕ   </t>
    </r>
  </si>
  <si>
    <t>ПЛАНСКИХ ЗАДАТАКА ЗА ПЕРИОД ЈАНУАР-ДЕЦЕМБАР  2013.</t>
  </si>
  <si>
    <t xml:space="preserve">      ЗА ПЕРИОД ЈАНУАР ДЕЦЕМБАР 2013.ГОДИНЕ</t>
  </si>
  <si>
    <t>постеља.</t>
  </si>
  <si>
    <t>С+А</t>
  </si>
  <si>
    <r>
      <t xml:space="preserve">У односу на укупан број исписаних </t>
    </r>
    <r>
      <rPr>
        <b/>
        <sz val="11"/>
        <rFont val="Times New Roman"/>
        <family val="1"/>
      </rPr>
      <t xml:space="preserve">          </t>
    </r>
  </si>
  <si>
    <t>болесника.</t>
  </si>
  <si>
    <t xml:space="preserve"> години   није радила пуним капацитетом.</t>
  </si>
  <si>
    <t>Офталмолмологија  има већи број прегледаних пацијената  је премештена у поликлинику.</t>
  </si>
  <si>
    <t>У хируршким амбулантама има већи број прегледаних пацијената с обзиром да су све хируршке</t>
  </si>
  <si>
    <t xml:space="preserve">сале отворене и раде пуним капацитетом што је условило повећан број пацијената, </t>
  </si>
  <si>
    <t>дијагностичких и лабораторијских услуга.</t>
  </si>
  <si>
    <t>РЕПУБЛИКА СРБИЈА</t>
  </si>
  <si>
    <t>ГРАД БЕОГРАД</t>
  </si>
  <si>
    <t>ГРАДСКА УПРАВА ГРАДА БЕОГРАДА</t>
  </si>
  <si>
    <t>СЕКРЕТАРИЈАТ ЗА ЗДРАВСТВО</t>
  </si>
  <si>
    <t>КРАЉИЦЕ МАРИЈЕ 1/XII</t>
  </si>
  <si>
    <t>11000 Б Е О Г Р А Д</t>
  </si>
  <si>
    <t>од тога:</t>
  </si>
  <si>
    <t>ПЛАН ЗА 2014</t>
  </si>
  <si>
    <t>ИЗВРШЕНО     I-VI  2014.</t>
  </si>
  <si>
    <t xml:space="preserve">У 2014. години дијетолошка амбуланта има већи број консултативних прегледа јер у претходној </t>
  </si>
  <si>
    <t>plan 2014</t>
  </si>
  <si>
    <t>izvršenje januar-jun 2014.</t>
  </si>
  <si>
    <t>13100-00</t>
  </si>
  <si>
    <t>13100-01</t>
  </si>
  <si>
    <t>ИНТЕРМИТЕНТНА ХЕМОФИЛТРАЦИЈА</t>
  </si>
  <si>
    <t>13100-02</t>
  </si>
  <si>
    <t>13100-03</t>
  </si>
  <si>
    <t>13100-04</t>
  </si>
  <si>
    <t>13100-05</t>
  </si>
  <si>
    <t>КОНТИНУИРАНА ХЕМОФИЛТРАЦИЈА</t>
  </si>
  <si>
    <t>ХЕМОПЕРФУЗИЈА</t>
  </si>
  <si>
    <t>13100-06</t>
  </si>
  <si>
    <t>13100-07</t>
  </si>
  <si>
    <t>13100-08</t>
  </si>
  <si>
    <t>КОНТИНУИРАНА ПЕРИТОНЕАЛНА ДИЈАЛИЗА ДУГОРОЧНА</t>
  </si>
  <si>
    <t>ПЕРИТОНЕАЛНА ДИЈАЛИЗА КРАТКОРОЧНА</t>
  </si>
  <si>
    <t>ИНТЕРМИТЕНТНА ПЕРИТОНЕАЛНА ДИЈАЛИЗА ДУГОРОЧНА</t>
  </si>
  <si>
    <r>
      <t xml:space="preserve">Просечно дневно пружено </t>
    </r>
    <r>
      <rPr>
        <b/>
        <sz val="11"/>
        <rFont val="Times New Roman"/>
        <family val="1"/>
      </rPr>
      <t xml:space="preserve"> је        </t>
    </r>
  </si>
  <si>
    <t>ПЛАН А+С</t>
  </si>
  <si>
    <t>ИЗВРШЕЊЕ А+С</t>
  </si>
  <si>
    <t>ЈАНУАР- ЈУН 2014</t>
  </si>
  <si>
    <r>
      <t>Учешће    медицинских радника у  укупном  броју  запослених   износи</t>
    </r>
    <r>
      <rPr>
        <b/>
        <sz val="11"/>
        <rFont val="Times New Roman"/>
        <family val="1"/>
      </rPr>
      <t xml:space="preserve">     </t>
    </r>
  </si>
  <si>
    <r>
      <t xml:space="preserve">а    немедицинских  радника    износи </t>
    </r>
    <r>
      <rPr>
        <b/>
        <sz val="11"/>
        <rFont val="Times New Roman"/>
        <family val="1"/>
      </rPr>
      <t xml:space="preserve">  </t>
    </r>
  </si>
  <si>
    <t>%. Учешће административних</t>
  </si>
  <si>
    <r>
      <t xml:space="preserve">радника у укупном броју уговорених </t>
    </r>
    <r>
      <rPr>
        <sz val="10"/>
        <rFont val="Times New Roman"/>
        <family val="1"/>
      </rPr>
      <t>износи</t>
    </r>
    <r>
      <rPr>
        <sz val="11"/>
        <rFont val="Times New Roman"/>
        <family val="1"/>
      </rPr>
      <t xml:space="preserve">    </t>
    </r>
  </si>
  <si>
    <t>% а техничких</t>
  </si>
  <si>
    <r>
      <t xml:space="preserve">износио је </t>
    </r>
  </si>
  <si>
    <t xml:space="preserve">10. ОПЕРАЦИЈЕ И ОПЕРИСАНA ЛИЦА </t>
  </si>
  <si>
    <t>услуга.</t>
  </si>
  <si>
    <t>5а</t>
  </si>
  <si>
    <t xml:space="preserve">Учешће филијала РФЗО  у укупном броју исписаних болесника износило је </t>
  </si>
  <si>
    <t xml:space="preserve"> ФИЛИЈАЛЕ РФЗО</t>
  </si>
  <si>
    <t>ФИЛИЈАЛЕ РФЗО</t>
  </si>
  <si>
    <t xml:space="preserve">постеља за мајке пратиље у оквиру Педијатријске службе, 56 неонатолошких </t>
  </si>
  <si>
    <t>ФИЛИЈАЛЕ  РФЗО</t>
  </si>
  <si>
    <r>
      <t xml:space="preserve">Запослени кадар </t>
    </r>
    <r>
      <rPr>
        <b/>
        <sz val="11"/>
        <rFont val="Times New Roman"/>
        <family val="1"/>
      </rPr>
      <t xml:space="preserve">преко уговореног броја износи        </t>
    </r>
  </si>
  <si>
    <r>
      <t>1. Запослени кадар на</t>
    </r>
    <r>
      <rPr>
        <b/>
        <sz val="11"/>
        <rFont val="Times New Roman"/>
        <family val="1"/>
      </rPr>
      <t xml:space="preserve"> НЕОДРЕЂЕНО ВРЕМЕ </t>
    </r>
  </si>
  <si>
    <t>СВИ КОРИСНИЦИ</t>
  </si>
  <si>
    <t>По радним јединицама у посматраном периоду je исписано је укупно болесника :</t>
  </si>
  <si>
    <t>УКУПНО:</t>
  </si>
  <si>
    <t>У посматраном периоду просечно дневно је исписано</t>
  </si>
  <si>
    <t>дана лечења, од чега су осигураници РФЗО филијале остварили</t>
  </si>
  <si>
    <t xml:space="preserve">дана лечења. </t>
  </si>
  <si>
    <t>СВИ  КОРИСНИЦИ</t>
  </si>
  <si>
    <t xml:space="preserve">Посматрано по врстама неге укупно процентуално изражени број остварених дана </t>
  </si>
  <si>
    <t>дана. За осигуранике РФЗО филијале просечна дужина лечења је</t>
  </si>
  <si>
    <t xml:space="preserve">дана.   </t>
  </si>
  <si>
    <r>
      <t xml:space="preserve">Просечно дневно било је заузето </t>
    </r>
    <r>
      <rPr>
        <b/>
        <sz val="11"/>
        <rFont val="Times New Roman"/>
        <family val="1"/>
      </rPr>
      <t xml:space="preserve">  </t>
    </r>
  </si>
  <si>
    <t>Просечна дужина лежања мајки пратиља била је</t>
  </si>
  <si>
    <t>што износи</t>
  </si>
  <si>
    <t>% у односу на планирани број.</t>
  </si>
  <si>
    <t xml:space="preserve"> операција или </t>
  </si>
  <si>
    <t>% у односу на планирани број операција</t>
  </si>
  <si>
    <t xml:space="preserve">извршено је укупно  </t>
  </si>
  <si>
    <t>специјалистичких прегледа. Осигураницима РФЗО филијала</t>
  </si>
  <si>
    <t>извршено је укупно</t>
  </si>
  <si>
    <t>прегледа.</t>
  </si>
  <si>
    <t xml:space="preserve">је   </t>
  </si>
  <si>
    <t xml:space="preserve">извршено је укупно </t>
  </si>
  <si>
    <t>% од планираног броја.</t>
  </si>
  <si>
    <t xml:space="preserve">лечено је   </t>
  </si>
  <si>
    <t xml:space="preserve"> лица  којима  је  извршено </t>
  </si>
  <si>
    <t>дијализа.</t>
  </si>
  <si>
    <t xml:space="preserve">Пролазних лица је у посматраном периоду било </t>
  </si>
  <si>
    <t xml:space="preserve">и њима је извршено </t>
  </si>
  <si>
    <t>КОНТ.ПОСТ.ЗАМ.БУБРЕЖ.ФУН.(CRRT) И ПЛАЗМА ФЕРЕЗА</t>
  </si>
  <si>
    <t>13750-00</t>
  </si>
  <si>
    <t>ТЕРАПИЈСКА ПЛАЗМАФЕРЕЗА</t>
  </si>
  <si>
    <t xml:space="preserve">крви и компоненти крви износи </t>
  </si>
  <si>
    <t>динара.</t>
  </si>
  <si>
    <t xml:space="preserve">добровољних давалаца крви. Од тога </t>
  </si>
  <si>
    <t xml:space="preserve">или </t>
  </si>
  <si>
    <t xml:space="preserve">   или </t>
  </si>
  <si>
    <t>% су нови даваоци.</t>
  </si>
  <si>
    <r>
      <t xml:space="preserve"> </t>
    </r>
    <r>
      <rPr>
        <sz val="11"/>
        <rFont val="Times New Roman"/>
        <family val="1"/>
      </rPr>
      <t xml:space="preserve">давалаца, а на терену </t>
    </r>
    <r>
      <rPr>
        <b/>
        <sz val="11"/>
        <rFont val="Times New Roman"/>
        <family val="1"/>
      </rPr>
      <t xml:space="preserve"> </t>
    </r>
  </si>
  <si>
    <t>давалаца крви.</t>
  </si>
  <si>
    <t xml:space="preserve"> </t>
  </si>
  <si>
    <t xml:space="preserve">КОРОНАРОГРАФИЈА  или  </t>
  </si>
  <si>
    <t xml:space="preserve">У истом периоду урађено је </t>
  </si>
  <si>
    <t xml:space="preserve"> ПЕРКУТАНИХ АНГИОПЛАСТИКА АРТЕРИЈЕ</t>
  </si>
  <si>
    <t>% од укупно планираног броја.</t>
  </si>
  <si>
    <t>ОРГАНИЗОВАНИ СКРИНИНГ РАКА</t>
  </si>
  <si>
    <t xml:space="preserve">што износи </t>
  </si>
  <si>
    <r>
      <t>РФЗО  филијале  и oсталим  корисницима   пружено   је</t>
    </r>
    <r>
      <rPr>
        <b/>
        <sz val="11"/>
        <rFont val="Times New Roman"/>
        <family val="1"/>
      </rPr>
      <t xml:space="preserve"> </t>
    </r>
  </si>
  <si>
    <t xml:space="preserve">дана лечења, </t>
  </si>
  <si>
    <t>болесника,</t>
  </si>
  <si>
    <t xml:space="preserve">   </t>
  </si>
  <si>
    <t xml:space="preserve">У КБЦ Земун у оквиру ПЕДИЈАТРИЈСКЕ БОЛНИЦЕ  користи се 14 постеља  </t>
  </si>
  <si>
    <t xml:space="preserve">мајки пратиља, а остварено је </t>
  </si>
  <si>
    <t>дана.</t>
  </si>
  <si>
    <t xml:space="preserve">постеља за бебе у оквиру Акушерске службе и  38 постељa који се користе у </t>
  </si>
  <si>
    <t>постељe.</t>
  </si>
  <si>
    <t>дана лежања.</t>
  </si>
  <si>
    <t>ЕНДОВАСКУЛАРНО ЛЕЧЕЊЕ ИНТРАКРАНИЈАЛНИХ АНЕУРИЗМИ</t>
  </si>
  <si>
    <t xml:space="preserve">У посматраном периоду у Хируршким службама коришћено је    </t>
  </si>
  <si>
    <t>% .</t>
  </si>
  <si>
    <t xml:space="preserve">Просечна заузетост постеља за осигуранике РФЗО  филијале  </t>
  </si>
  <si>
    <t xml:space="preserve">  у посматраном периоду износила је</t>
  </si>
  <si>
    <t>ПРИКАЗ</t>
  </si>
  <si>
    <t xml:space="preserve"> од 7 до 17 часова.</t>
  </si>
  <si>
    <t>2. Службу баро медицине</t>
  </si>
  <si>
    <t>21 кревет</t>
  </si>
  <si>
    <t xml:space="preserve">Разлог је техничко хаварисање објекта и непостојање услова за смештај и лечење </t>
  </si>
  <si>
    <t xml:space="preserve">пацијената у таквим околностима. С друге стране због нерешених имовинско - правних </t>
  </si>
  <si>
    <t>односа (објекат је у процесу реституције) нисмо у могућности да изводимо радове</t>
  </si>
  <si>
    <t>на санацији.</t>
  </si>
  <si>
    <t xml:space="preserve">Претходним дописима обавештени су надлежни: </t>
  </si>
  <si>
    <t xml:space="preserve">Министарство здравља РС; Секретеријат за здравство и Градски завод за Јавно </t>
  </si>
  <si>
    <t>здравље Београд .Запослени у овом одсеку су ангажовани у оквиру матичне службе</t>
  </si>
  <si>
    <t xml:space="preserve">Пулмологије где и даље обављају дијагностику, амбулантно поликлинички рад и лечење </t>
  </si>
  <si>
    <t>ових болесника.</t>
  </si>
  <si>
    <r>
      <t xml:space="preserve">У току 2014 године  </t>
    </r>
    <r>
      <rPr>
        <b/>
        <i/>
        <sz val="12"/>
        <rFont val="Times New Roman"/>
        <family val="1"/>
      </rPr>
      <t>привремено је обустављен</t>
    </r>
    <r>
      <rPr>
        <sz val="12"/>
        <rFont val="Times New Roman"/>
        <family val="1"/>
      </rPr>
      <t xml:space="preserve"> пријем и стационарно лечење </t>
    </r>
  </si>
  <si>
    <r>
      <t xml:space="preserve">пацијената </t>
    </r>
    <r>
      <rPr>
        <u val="single"/>
        <sz val="12"/>
        <rFont val="Times New Roman"/>
        <family val="1"/>
      </rPr>
      <t xml:space="preserve">на одсеку за </t>
    </r>
    <r>
      <rPr>
        <b/>
        <u val="single"/>
        <sz val="12"/>
        <rFont val="Times New Roman"/>
        <family val="1"/>
      </rPr>
      <t>ТБЦ</t>
    </r>
    <r>
      <rPr>
        <u val="single"/>
        <sz val="12"/>
        <rFont val="Times New Roman"/>
        <family val="1"/>
      </rPr>
      <t xml:space="preserve"> Пулмолошке службе КБЦ Земун.</t>
    </r>
  </si>
  <si>
    <t>РФЗО</t>
  </si>
  <si>
    <t xml:space="preserve">        и остварено је </t>
  </si>
  <si>
    <t xml:space="preserve">хемодијализа што је </t>
  </si>
  <si>
    <t>болесника, од чега су осигураници филијале РФЗО</t>
  </si>
  <si>
    <r>
      <t xml:space="preserve">операција </t>
    </r>
    <r>
      <rPr>
        <sz val="10"/>
        <rFont val="Times New Roman"/>
        <family val="1"/>
      </rPr>
      <t>лапараскопске</t>
    </r>
  </si>
  <si>
    <t xml:space="preserve">холецистектомије што у односу на планираних </t>
  </si>
  <si>
    <t>операција чини извршење од</t>
  </si>
  <si>
    <t xml:space="preserve">БАЛОН  КАТЕТЕРОМ - ПТЦА   или </t>
  </si>
  <si>
    <t>Радно време КБЦ Земун је од 0-24 часа сваког радног дана, 365 дана у години.</t>
  </si>
  <si>
    <t>Наша установа је дежурна сваки други дан од 0 - 24 часа за хитне случајеве у оквиру</t>
  </si>
  <si>
    <t xml:space="preserve">мреже дежурстава здравствених установа града Београда и Републичких здравствсвених </t>
  </si>
  <si>
    <t>установа. Пријем хитних случајева  обавља се у хитним амбулантама где се указује помоћ у</t>
  </si>
  <si>
    <t xml:space="preserve">зависности од стања пацијената  или се врши хоспитализација или се даје </t>
  </si>
  <si>
    <t>одговарајућа терапија и пацијент се враћа кући . Kaрдиологија дежура сваког дана од О - 24 h.</t>
  </si>
  <si>
    <t>Радно време Службе за специјалистичке и консултативне прегледе је  од 7  до 15 часова,</t>
  </si>
  <si>
    <t xml:space="preserve">сваког радног дана. </t>
  </si>
  <si>
    <t>Све дијагностичке службе раде од 7 - 14 часова.</t>
  </si>
  <si>
    <t>Ангио сала ради у две смене, а за потребе АИМ тим долази по позиву.</t>
  </si>
  <si>
    <t xml:space="preserve">коронарографија. </t>
  </si>
  <si>
    <t xml:space="preserve">% од планираних  </t>
  </si>
  <si>
    <t xml:space="preserve">   консултативних прегледа, планирано је</t>
  </si>
  <si>
    <t xml:space="preserve">прегледа, што је </t>
  </si>
  <si>
    <t>конзилијарних прегледа.</t>
  </si>
  <si>
    <t>Од тога је у на стационару било</t>
  </si>
  <si>
    <t xml:space="preserve">а у амбуланти </t>
  </si>
  <si>
    <t>конзилијарних прегледа</t>
  </si>
  <si>
    <t xml:space="preserve">У К У П Н О </t>
  </si>
  <si>
    <t xml:space="preserve">постеља, а слободно </t>
  </si>
  <si>
    <t xml:space="preserve">урађено  је </t>
  </si>
  <si>
    <t xml:space="preserve">ендоваскуларних оклузија церебалне анеуризме </t>
  </si>
  <si>
    <t>ОСТАЛЕ УСЛУГЕ (ОПЕРАЦИЈЕ, ДИЈАГНОСТИЧКЕ, ТЕРАПИЈСКЕ, ИНТЕРВЕНЦИЈЕ, ФИЗИКАЛНЕ,ЗУ-ЗАЈЕДНИЧКЕ)</t>
  </si>
  <si>
    <t>за КБЦ Земун утврђено је  640  постеља .</t>
  </si>
  <si>
    <t>30 кревета</t>
  </si>
  <si>
    <t>у посматраном периоду користио 640 стандарднох болесничких постеља, 14</t>
  </si>
  <si>
    <t>ЛЕКОВИ ЗА ХЕМОФИЛИЈУ</t>
  </si>
  <si>
    <t>МАГНЕТНА РЕЗОНАНЦА</t>
  </si>
  <si>
    <t>ЛАБОРАТОРИЈСКЕ УСЛУГЕ (хематолошке, биохемијске, урин, микробиолошке и параз.)</t>
  </si>
  <si>
    <t>ИЗВРШЕЊЕ ПЛАНСКИХ ЗАДАТАКА                               ЈАНУАР - ЈУН  2019 ГОДИНЕ</t>
  </si>
  <si>
    <t>ЛИЦА, ДАНИ, ДАНИ ЛЕЧЕЊА И КАПАЦИТЕТ</t>
  </si>
  <si>
    <t xml:space="preserve">ТАБЕЛА 6 - РФЗО </t>
  </si>
  <si>
    <t>ТАБЕЛА 6А  - УКУПНО</t>
  </si>
  <si>
    <t>ПРАТИОЦИ</t>
  </si>
  <si>
    <t xml:space="preserve">ТАБЕЛА 7 - РФЗО </t>
  </si>
  <si>
    <t>ТАБЕЛА 7А  - УКУПНО</t>
  </si>
  <si>
    <t>ДНЕВНЕ БОЛНИЦЕ</t>
  </si>
  <si>
    <t xml:space="preserve">ТАБЕЛА 8 - РФЗО </t>
  </si>
  <si>
    <t>НЕОНАТОЛОГИЈА</t>
  </si>
  <si>
    <t xml:space="preserve">ТАБЕЛА 9 - РФЗО И УКУПНО </t>
  </si>
  <si>
    <t xml:space="preserve">ТАБЕЛА 10 - РФЗО </t>
  </si>
  <si>
    <t xml:space="preserve">ТАБЕЛА 10А -  УКУПНО </t>
  </si>
  <si>
    <t>ОПЕРАЦИЈЕ</t>
  </si>
  <si>
    <t xml:space="preserve">ТАБЕЛА 11 - РФЗО </t>
  </si>
  <si>
    <t>ДСГ</t>
  </si>
  <si>
    <t xml:space="preserve">ТАБЕЛА 12 </t>
  </si>
  <si>
    <t xml:space="preserve">УСЛУГЕ </t>
  </si>
  <si>
    <t>ТАБЕЛА 13 - РФЗО</t>
  </si>
  <si>
    <t>ДИЈАГНОСТИКА</t>
  </si>
  <si>
    <t>ТАБЕЛА 14 - РФЗО</t>
  </si>
  <si>
    <t xml:space="preserve">ЛАБОРАТОРИЈА </t>
  </si>
  <si>
    <t>ТАБЕЛА 15 - РФЗО</t>
  </si>
  <si>
    <t>ТАБЕЛА 16 - РФЗО</t>
  </si>
  <si>
    <t>КРВ</t>
  </si>
  <si>
    <t>ТАБЕЛА 17 И 18 - РФЗО</t>
  </si>
  <si>
    <t>ТАБЕЛА 19 - РФЗО</t>
  </si>
  <si>
    <t>ТАБЕЛА 20 - РФЗО</t>
  </si>
  <si>
    <t>САНИТЕТСКИ И МЕДИЦИНСКИ ПОТРОШНИ МАТЕРИЈАЛ</t>
  </si>
  <si>
    <t>ТАБЕЛА 21 - РФЗО</t>
  </si>
  <si>
    <t>ТАБЕЛА 22 - РФЗО</t>
  </si>
  <si>
    <t>ЛИСТЕ ЧЕКАЊА</t>
  </si>
  <si>
    <t>НАШ ТЕКСТУАЛНИ ДЕО ЗА КЊИГУ</t>
  </si>
  <si>
    <t>КАДРОВСКИ ДЕО ЗА ИЗВРШЕЊЕ</t>
  </si>
  <si>
    <t>УПУТСТВО ЗА ИЗВРШЕЊЕ ПЛАНСКИХ ЗАДАТАКА ЗА ЈАНУАР - ЈУН 2019 ГОДИНЕ ОД СТРАНЕ ГРАДСКОГ ЗАВОДА</t>
  </si>
  <si>
    <t>РЕДНИ БРОЈЕВИ ТАБЕЛА И НАЗИВИ</t>
  </si>
  <si>
    <t>НАШ ТЕКСТУАЛНИ ДЕО ЗА ИЗВРШЕЊЕ</t>
  </si>
  <si>
    <t>1 - 5  КАДРОВСКЕ ТАБЕЛЕ</t>
  </si>
  <si>
    <t>6 - РФЗО  И 6А - УКУПНО    ( ЛИЦА, ДАНИ , ДАНИ ЛЕЧЕЊА И КАПАЦИТЕТ )</t>
  </si>
  <si>
    <t>7 - РФЗО И 7А - УКУПНО ( ПРАТИОЦИ ЛЕЧЕНИХ ЛИЦА )</t>
  </si>
  <si>
    <t>8 - РФЗО  ( ДНЕВНЕ БОЛНИЦЕ )</t>
  </si>
  <si>
    <t>9 - РФЗО И УКУПНО   ( НЕОНАТОЛОГИЈА )</t>
  </si>
  <si>
    <t>10 - РФЗО   И 10А - УКУПНО    ( ПРЕГЛЕДИ )</t>
  </si>
  <si>
    <t>11 - РФЗО   ( ОПЕРАЦИЈЕ )</t>
  </si>
  <si>
    <t>12 -   ( ДСГ )</t>
  </si>
  <si>
    <t>13 - РФЗО  ( УСЛУГЕ )</t>
  </si>
  <si>
    <t>14 - РФЗО  ( ДИЈАГНОСТИКА )</t>
  </si>
  <si>
    <t>15 - РФЗО  ( ЛАБОРАТОРИЈА )</t>
  </si>
  <si>
    <t>16 - РФЗО  ( ДИЈАЛИЗА )</t>
  </si>
  <si>
    <t>17  И 18   - РФЗО  ( КРВ )</t>
  </si>
  <si>
    <t>19 - РФЗО  ( ЛЕКОВИ )</t>
  </si>
  <si>
    <t>20 - РФЗО  ( УГРАДНИ МАТЕРИЈАЛ )</t>
  </si>
  <si>
    <t>21 - РФЗО  ( САНИТЕТСКИ И МЕДИЦИНСКИ ПОТРОШНИ МАТЕРИЈАЛ )</t>
  </si>
  <si>
    <t>22 - РФЗО  ( ЛИСТЕ ЧЕКАЊА )</t>
  </si>
  <si>
    <t xml:space="preserve">          - Служба за специјалистичке и консултативне прегледе</t>
  </si>
  <si>
    <t xml:space="preserve">          - Служба  анестезиологије са  реаниматологијом и терапијом бола</t>
  </si>
  <si>
    <t xml:space="preserve">          - Служба за физикалну медицину и рехабилитацију </t>
  </si>
  <si>
    <t xml:space="preserve">          - Служба за радиолошку дијагностику</t>
  </si>
  <si>
    <t xml:space="preserve">          - Служба за лабораторијску дијагностику</t>
  </si>
  <si>
    <t xml:space="preserve">          - Служба трансфузиологије</t>
  </si>
  <si>
    <t xml:space="preserve">          - Служба за клиничку патологију</t>
  </si>
  <si>
    <t xml:space="preserve">          - Служба за фармацеутску делатност</t>
  </si>
  <si>
    <t xml:space="preserve">          - Служба за научно-истраживачку делатност</t>
  </si>
  <si>
    <t xml:space="preserve">          - Служба за организацију,планирање и евалуацију и медицинску информатику</t>
  </si>
  <si>
    <t xml:space="preserve">          - Служба за здравствену негу</t>
  </si>
  <si>
    <t>10.Служба за правне и економско-финансијске послове</t>
  </si>
  <si>
    <t>11.Служба за техничке и друге сличне послове</t>
  </si>
  <si>
    <t xml:space="preserve"> 1.Кабинет директора</t>
  </si>
  <si>
    <t xml:space="preserve"> 2.Клиника за хирургију</t>
  </si>
  <si>
    <t xml:space="preserve"> 3.Клиника за интерну медицину</t>
  </si>
  <si>
    <t xml:space="preserve"> 4.Болница за гинекологију и акушерство</t>
  </si>
  <si>
    <t xml:space="preserve"> 5.Болница за педијатрију</t>
  </si>
  <si>
    <t xml:space="preserve"> 6.Болница за неурологију</t>
  </si>
  <si>
    <t xml:space="preserve"> 7.Болница за онкологију</t>
  </si>
  <si>
    <t xml:space="preserve"> 8.Заједничке медицинске делатности :</t>
  </si>
  <si>
    <t xml:space="preserve"> 9. Кабинет интерне ревизије</t>
  </si>
  <si>
    <t xml:space="preserve">          - Служба за пријем и збрињавање ургентних стања</t>
  </si>
  <si>
    <r>
      <t xml:space="preserve">У  истом  периоду  лапараскопских операција колона </t>
    </r>
    <r>
      <rPr>
        <sz val="10"/>
        <rFont val="Times New Roman"/>
        <family val="1"/>
      </rPr>
      <t>урађено је</t>
    </r>
  </si>
  <si>
    <t>ПЕЈСМЕЈКЕРИ И ЕЛЕКТРОДЕ</t>
  </si>
  <si>
    <t>2 ДИЈАЛИЗА</t>
  </si>
  <si>
    <t>ЦИТОСТАТИЦИ СА ЛИСТЕ ЛЕКОВА</t>
  </si>
  <si>
    <t xml:space="preserve">ЛEКОВИ СА ЛИСТЕ "Ц" ПО ТЕНДЕРУ РФЗО </t>
  </si>
  <si>
    <t>ЛЕКОВИ У ЗУ</t>
  </si>
  <si>
    <t xml:space="preserve">ИМПЛАНТАТИ У ОРТОПЕДИЈИ-ЕНДОПРОТЕЗЕ (КУКОВИ И ЕНГОПРОТЕЗЕ) </t>
  </si>
  <si>
    <t>УГРАДНИ МАТЕРИЈАЛ У ОРТОПЕДИЈИ</t>
  </si>
  <si>
    <t xml:space="preserve">Број запослених на неодређено време који се финансирају из других средстава је </t>
  </si>
  <si>
    <t xml:space="preserve">од којих је </t>
  </si>
  <si>
    <t xml:space="preserve">лекара и </t>
  </si>
  <si>
    <t xml:space="preserve"> медицинских сестара.</t>
  </si>
  <si>
    <t>3. САНИТЕТСКИ И ПОТРОШНИ  МАТЕРИЈАЛ</t>
  </si>
  <si>
    <t>ИНДЕКС 4:3*100</t>
  </si>
  <si>
    <t>.</t>
  </si>
  <si>
    <t xml:space="preserve">у односу на планираних 9221 прегледа. </t>
  </si>
  <si>
    <t xml:space="preserve">К Л И Н И Ч К О     Б О Л Н И Ч К И      Ц Е Н Т А Р      З Е М У Н   </t>
  </si>
  <si>
    <t>МЕСТО РАДА</t>
  </si>
  <si>
    <t xml:space="preserve">су  стари даваоци ,а </t>
  </si>
  <si>
    <t xml:space="preserve">Број извршених прегледа оранизованог скрининга рака дојке амбулантним пацијентима, за све  </t>
  </si>
  <si>
    <t>ПЛАН  2023</t>
  </si>
  <si>
    <r>
      <t xml:space="preserve">2023.  </t>
    </r>
    <r>
      <rPr>
        <sz val="11"/>
        <rFont val="Times New Roman"/>
        <family val="1"/>
      </rPr>
      <t>године  износила   је</t>
    </r>
    <r>
      <rPr>
        <b/>
        <sz val="11"/>
        <rFont val="Times New Roman"/>
        <family val="1"/>
      </rPr>
      <t xml:space="preserve"> </t>
    </r>
  </si>
  <si>
    <t>СЛУЖБА КАРДИОЛОГИЈЕ</t>
  </si>
  <si>
    <t>СЛУЖБА ОПШТЕ ХИРУРГИЈЕ</t>
  </si>
  <si>
    <t>СЛУЖБА УРОЛОГИЈЕ</t>
  </si>
  <si>
    <t xml:space="preserve">СЛУЖБА ЗА ОТОРИНОЛАРИНГОЛОГИЈУ СА МАКСИЛОФАЦИЈАЛНОМ ХИРУРГИЈОМ </t>
  </si>
  <si>
    <t>СЛУЖБА ГАСТРОЕНТЕРОЛОГИЈЕ СА ХЕПАТОЛОГИЈОМ</t>
  </si>
  <si>
    <t>СЛУЖБА ИНТЕРНИСТИЧКЕ ГЕРИЈАТРИЈЕ</t>
  </si>
  <si>
    <t>БОЛНИЦА ЗА НЕУРОЛОГИЈУ</t>
  </si>
  <si>
    <t>СЛУЖБА ПУЛМОЛОГИЈЕ СА ПНЕУМОФТИЗИОЛОГИЈОМ</t>
  </si>
  <si>
    <t>СЛУЖБА НЕУРОХИРИРГИЈЕ</t>
  </si>
  <si>
    <t>СЛУЖБА ЕНДОКРИНОЛОГИЈЕ</t>
  </si>
  <si>
    <t>СЛУЖБА ОРТОПЕДИЈЕ СА ТРАУМАТОЛОГИЈОМ</t>
  </si>
  <si>
    <t>СЛУЖБА БАРОМЕДИЦИНЕ</t>
  </si>
  <si>
    <t>СЛУЖБА ХЕМАТОЛОГИЈЕ</t>
  </si>
  <si>
    <t>СЛУЖБА НЕФРОЛОГИЈЕ</t>
  </si>
  <si>
    <t xml:space="preserve">СЛУЖБА  ЗА АКУШЕРСТВО </t>
  </si>
  <si>
    <t xml:space="preserve">СЛУЖБА  ЗА ГИНЕКОЛОГИЈУ </t>
  </si>
  <si>
    <t>БОЛНИЦА ЗА ПЕДИЈАТРИЈУ</t>
  </si>
  <si>
    <t>БОЛНИЦА ЗА ОНКОЛОГИЈУ</t>
  </si>
  <si>
    <t>Учешће осигураника РФЗО филијале када су у питању дани хоспитализације износио је</t>
  </si>
  <si>
    <t xml:space="preserve">НАПОМЕНА: ПОВЕЋАН ЈЕ БРОЈ ДЕЦЕ КОЈИМА ЈЕ НЕОПХОДНА ПАРЕНТЕРАЛНА АНТИБИОТСКА ТЕРАПИЈА, ИЗ ТИХ РАЗЛОГА БОЛНИЦА ЗА ПЕДИЈАТРИЈУ  ЈЕ ПОВЕЋАЛА РАД ДНЕВНИХ БОЛНИЦА ОД ЈУНА 2023. ГОДИНЕ. </t>
  </si>
  <si>
    <t xml:space="preserve">На основу члана 32. Закона о запосленима у јавним службама </t>
  </si>
  <si>
    <t xml:space="preserve">( "Сл.гласник РС" бр.113/2017 ) и члана 23. Статута  Клиничко болничког  </t>
  </si>
  <si>
    <t>центра Земун , директор КБЦ Земун дана 30.10.2019.године доноси:</t>
  </si>
  <si>
    <t>ПРАВИЛНИК О УНУТРАШЊОЈ ОРГАНИЗАЦИЈИ КЛИНИЧКО БОЛНИЧКОГ ЦЕНТРА ЗЕМУН</t>
  </si>
  <si>
    <t>ОРГАНИЗАЦИЈА КЛИНИЧКО БОЛНИЧКОГ ЦЕНТРА ЗЕМУН</t>
  </si>
  <si>
    <t>Унутрашњу организацију центра чине:</t>
  </si>
  <si>
    <t>- Управа центра</t>
  </si>
  <si>
    <t>- Медицинске организационе јединице центра</t>
  </si>
  <si>
    <t>- Немедицинске организационе јединице центра</t>
  </si>
  <si>
    <t>Члан 2.</t>
  </si>
  <si>
    <t>У циљу ефикснијег и рационалнијег обављања делатности, контроле стручног</t>
  </si>
  <si>
    <t>Управа центра</t>
  </si>
  <si>
    <t>Медицинске организационе јединице центра</t>
  </si>
  <si>
    <t>Немедицинске органицазионе јединице центра</t>
  </si>
  <si>
    <t>о унутрашњој организацији.</t>
  </si>
  <si>
    <t xml:space="preserve">Дневна болница ради пре подне, тј.од 7 до 14 часова, са могућношћу рада </t>
  </si>
  <si>
    <t>Одељење хемодијализе ради у три смене сваког радног дана, осим недеље.</t>
  </si>
  <si>
    <t>Радно време Службе Трансфузиологије  је од 0 - 24 h, а са даваоцима сваког радног дана</t>
  </si>
  <si>
    <t>постеља и 14 постеља за мајке пратиље у оквиру Болнице за педијатрију , и 56</t>
  </si>
  <si>
    <t>неонатолошких постеља у оквиру Болнице за тинекологију и акушерство.</t>
  </si>
  <si>
    <t>Служба ортопедије са траумом  ( 51 кревета)   подељена је на:</t>
  </si>
  <si>
    <t xml:space="preserve">1. Службу ортопедије са траумом </t>
  </si>
  <si>
    <t>КЛИНИКА ЗА ХИРУРГИЈУ</t>
  </si>
  <si>
    <t>КЛИНИКА ЗА ИНТЕРНУ МЕДИЦИНУ</t>
  </si>
  <si>
    <t>БОЛНИЦА ЗА ГИНЕКОЛОГИЈУ И АКУШЕРСТВО</t>
  </si>
  <si>
    <t>ОРГАНИЗАЦИОНА ЈЕДИНИЦА (ДНЕВНЕ БОЛНИЦЕ)</t>
  </si>
  <si>
    <t>ХИУРУРГИЈА</t>
  </si>
  <si>
    <t>НЕУРОХИРУРГИЈА</t>
  </si>
  <si>
    <t>УРОЛОГИЈА</t>
  </si>
  <si>
    <t>БАРО МЕДИЦИНА</t>
  </si>
  <si>
    <t>ОРЛ СА МФХ</t>
  </si>
  <si>
    <t>ГАСТРОЕНТЕРОЛОГИЈА</t>
  </si>
  <si>
    <t>ПУЛМОЛОГИЈА</t>
  </si>
  <si>
    <t>НЕФРОЛОГИЈА</t>
  </si>
  <si>
    <t>ХЕМАТОЛОГИЈА</t>
  </si>
  <si>
    <t>ЕНДОКРИНОЛОГИЈА</t>
  </si>
  <si>
    <t>КАРДИОЛОГИЈА</t>
  </si>
  <si>
    <t>ГИНЕКОЛОГИЈА И АКУШЕРСТВО</t>
  </si>
  <si>
    <t>ПЕДИЈАТРИЈА</t>
  </si>
  <si>
    <t>НЕУРОЛОГИЈА</t>
  </si>
  <si>
    <t>ОНКОЛОГИЈА</t>
  </si>
  <si>
    <t>ТРАУМАТОЛОГИЈА</t>
  </si>
  <si>
    <t>16. ОСТВАРЕНИ ОБИМ РАДА САЛЕ ЗА КАТЕТЕРИЗАЦИЈУ СРЦА</t>
  </si>
  <si>
    <t>ЈАНУАР  -  ДЕЦЕМБАР                2023. ГОДИНЕ</t>
  </si>
  <si>
    <r>
      <t xml:space="preserve">Стање </t>
    </r>
    <r>
      <rPr>
        <b/>
        <sz val="11"/>
        <rFont val="Times New Roman"/>
        <family val="1"/>
      </rPr>
      <t xml:space="preserve">уговореног кадра на дан      31.12.2023. </t>
    </r>
    <r>
      <rPr>
        <sz val="11"/>
        <rFont val="Times New Roman"/>
        <family val="1"/>
      </rPr>
      <t>године укупно износи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</si>
  <si>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 xml:space="preserve">У КБЦ Земун је у периоду од </t>
    </r>
    <r>
      <rPr>
        <b/>
        <sz val="11"/>
        <rFont val="Times New Roman"/>
        <family val="1"/>
      </rPr>
      <t>јануара до децембра 2023</t>
    </r>
    <r>
      <rPr>
        <sz val="11"/>
        <rFont val="Times New Roman"/>
        <family val="1"/>
      </rPr>
      <t xml:space="preserve">.    године укупно је  исписано </t>
    </r>
  </si>
  <si>
    <t xml:space="preserve"> ИЗВРШЕНО  ЈАН-ДЕЦ 2023.ГОДИНЕ</t>
  </si>
  <si>
    <t>у периоду од јануара до децембар 2023. године у Центру је умрло</t>
  </si>
  <si>
    <t>Просечан обрт на једној постељи у периоду од јануара до децембра 2023.године</t>
  </si>
  <si>
    <r>
      <t xml:space="preserve">У КБЦ Земун је у периоду од </t>
    </r>
    <r>
      <rPr>
        <b/>
        <sz val="11"/>
        <rFont val="Times New Roman"/>
        <family val="1"/>
      </rPr>
      <t>јануара до децембар 2023</t>
    </r>
    <r>
      <rPr>
        <sz val="11"/>
        <rFont val="Times New Roman"/>
        <family val="1"/>
      </rPr>
      <t xml:space="preserve">.   године укупно   остварено </t>
    </r>
  </si>
  <si>
    <r>
      <t xml:space="preserve">Просечно трајање лечења у периоду од </t>
    </r>
    <r>
      <rPr>
        <b/>
        <sz val="11"/>
        <rFont val="Times New Roman"/>
        <family val="1"/>
      </rPr>
      <t>јануара до децембар 2023.</t>
    </r>
    <r>
      <rPr>
        <sz val="11"/>
        <rFont val="Times New Roman"/>
        <family val="1"/>
      </rPr>
      <t xml:space="preserve"> године износио је</t>
    </r>
  </si>
  <si>
    <r>
      <t xml:space="preserve">Заузетост 640 стандардних болесничких постеља за период од </t>
    </r>
    <r>
      <rPr>
        <b/>
        <sz val="11"/>
        <rFont val="Times New Roman"/>
        <family val="1"/>
      </rPr>
      <t>јануара до децембра</t>
    </r>
  </si>
  <si>
    <r>
      <t xml:space="preserve"> за мајке пратиље. У периоду од </t>
    </r>
    <r>
      <rPr>
        <b/>
        <sz val="11"/>
        <rFont val="Times New Roman"/>
        <family val="1"/>
      </rPr>
      <t xml:space="preserve">јануара до децембра 2023. </t>
    </r>
    <r>
      <rPr>
        <sz val="11"/>
        <rFont val="Times New Roman"/>
        <family val="1"/>
      </rPr>
      <t>године исписано је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</si>
  <si>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2023.</t>
    </r>
    <r>
      <rPr>
        <sz val="11"/>
        <rFont val="Times New Roman"/>
        <family val="1"/>
      </rPr>
      <t xml:space="preserve">  године у ДНЕВНОЈ БОЛНИЦИ лечено је осигураника</t>
    </r>
  </si>
  <si>
    <r>
      <t>Осигураницима РФЗО  филијале   извршено је у периоду</t>
    </r>
    <r>
      <rPr>
        <b/>
        <sz val="11"/>
        <rFont val="Times New Roman"/>
        <family val="1"/>
      </rPr>
      <t xml:space="preserve"> јануар - деценбар  2023.год</t>
    </r>
  </si>
  <si>
    <r>
      <t xml:space="preserve">У  периоду  </t>
    </r>
    <r>
      <rPr>
        <b/>
        <sz val="11"/>
        <rFont val="Times New Roman"/>
        <family val="1"/>
      </rPr>
      <t xml:space="preserve">од  јануара до децембра  2023. </t>
    </r>
    <r>
      <rPr>
        <sz val="11"/>
        <rFont val="Times New Roman"/>
        <family val="1"/>
      </rPr>
      <t>године  урађено  је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</si>
  <si>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2023.   </t>
    </r>
    <r>
      <rPr>
        <sz val="11"/>
        <rFont val="Times New Roman"/>
        <family val="1"/>
      </rPr>
      <t>године у КБЦ Земун осигураницима</t>
    </r>
  </si>
  <si>
    <r>
      <t xml:space="preserve">У периоду </t>
    </r>
    <r>
      <rPr>
        <b/>
        <sz val="11"/>
        <rFont val="Times New Roman"/>
        <family val="1"/>
      </rPr>
      <t>од јануара до децембра 2023</t>
    </r>
    <r>
      <rPr>
        <sz val="11"/>
        <rFont val="Times New Roman"/>
        <family val="1"/>
      </rPr>
      <t xml:space="preserve">.године у </t>
    </r>
    <r>
      <rPr>
        <sz val="10"/>
        <rFont val="Times New Roman"/>
        <family val="1"/>
      </rPr>
      <t xml:space="preserve">СПЕЦИЈАЛИСТИЧКОЈ ПОЛИКЛИНИЦИ 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</si>
  <si>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2023. </t>
    </r>
    <r>
      <rPr>
        <sz val="11"/>
        <rFont val="Times New Roman"/>
        <family val="1"/>
      </rPr>
      <t>године у КБЦ Земун   укупно је извршено</t>
    </r>
  </si>
  <si>
    <r>
      <t xml:space="preserve">У периоду </t>
    </r>
    <r>
      <rPr>
        <b/>
        <sz val="11"/>
        <rFont val="Times New Roman"/>
        <family val="1"/>
      </rPr>
      <t>јануар - децембар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2023. године</t>
    </r>
    <r>
      <rPr>
        <sz val="11"/>
        <rFont val="Times New Roman"/>
        <family val="1"/>
      </rPr>
      <t xml:space="preserve"> у нашем Центру осигураним  лицима РФЗО-а  обављено</t>
    </r>
  </si>
  <si>
    <t xml:space="preserve">кориснике у периоду јануар-децембар 2023. године је </t>
  </si>
  <si>
    <r>
      <t>У периоду</t>
    </r>
    <r>
      <rPr>
        <b/>
        <sz val="11"/>
        <rFont val="Times New Roman"/>
        <family val="1"/>
      </rPr>
      <t xml:space="preserve"> од јануара до децембра 2023.  </t>
    </r>
    <r>
      <rPr>
        <sz val="11"/>
        <rFont val="Times New Roman"/>
        <family val="1"/>
      </rPr>
      <t>године за осигуранике филијале  РФЗО</t>
    </r>
  </si>
  <si>
    <t>На акутном програму у периоду од јануара до децембра  2023.године у нашем Центру</t>
  </si>
  <si>
    <r>
      <t>У периоду</t>
    </r>
    <r>
      <rPr>
        <b/>
        <sz val="11"/>
        <rFont val="Times New Roman"/>
        <family val="1"/>
      </rPr>
      <t xml:space="preserve"> од јануара до децембар  2023.  </t>
    </r>
    <r>
      <rPr>
        <sz val="11"/>
        <rFont val="Times New Roman"/>
        <family val="1"/>
      </rPr>
      <t>године у нашем Центру фактурисана вредност</t>
    </r>
  </si>
  <si>
    <r>
      <t xml:space="preserve">У периоду </t>
    </r>
    <r>
      <rPr>
        <b/>
        <sz val="11"/>
        <rFont val="Times New Roman"/>
        <family val="1"/>
      </rPr>
      <t xml:space="preserve">од јануара до децембра 2023. </t>
    </r>
    <r>
      <rPr>
        <sz val="11"/>
        <rFont val="Times New Roman"/>
        <family val="1"/>
      </rPr>
      <t xml:space="preserve">године у нашем Центру прегледано је  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</si>
  <si>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2023. </t>
    </r>
    <r>
      <rPr>
        <sz val="11"/>
        <rFont val="Times New Roman"/>
        <family val="1"/>
      </rPr>
      <t>године у АНГИО САЛИ урађено је укупно</t>
    </r>
  </si>
  <si>
    <r>
      <t xml:space="preserve">У периоду </t>
    </r>
    <r>
      <rPr>
        <b/>
        <sz val="11"/>
        <rFont val="Times New Roman"/>
        <family val="1"/>
      </rPr>
      <t xml:space="preserve">од јануара до децембра 2023 године </t>
    </r>
    <r>
      <rPr>
        <sz val="11"/>
        <rFont val="Times New Roman"/>
        <family val="1"/>
      </rPr>
      <t>у КБЦ Земун на одељењу НЕУРОХИРУРГИЈЕ</t>
    </r>
  </si>
  <si>
    <t>ИЗВРШЕЊЕ ЗА ПЕРИОД ЈАНУАР - ДЕЦЕМБАР  2023. ГОДИНЕ</t>
  </si>
  <si>
    <t>ИЗВРШЕЊЕ ЗА ПЕРИОД ЈАНУАР - ДЕЦЕМБАР 2023. ГОДИНЕ</t>
  </si>
  <si>
    <t>У табели су приказане операције у дневној болници и стационару.</t>
  </si>
  <si>
    <t xml:space="preserve">КАДАР ПО НОРМАТИВУ УРАЂЕН ЈЕ НА ОСНОВУ ПРАВИЛНИКА О БЛИЖИМ УСЛОВИМА ЗА  </t>
  </si>
  <si>
    <t xml:space="preserve">ОБАВЉАЊЕ ЗДРАВСТВЕНЕ ДЕЛАТНОСТИ У ЗДРАВСТВЕНИМ УСТАНОВАМА И ДРУГИМ </t>
  </si>
  <si>
    <t>ОБЛИЦИМА ЗДРАВСТВЕНЕ СЛУЖБЕ, У СЛ.ГЛАСНИКУ БР.43/2006, 112/2009, 50/2010, 79/2011,22/2013,.</t>
  </si>
  <si>
    <t>16/2018,18/2022,20/2023.</t>
  </si>
  <si>
    <r>
      <rPr>
        <b/>
        <u val="single"/>
        <sz val="8"/>
        <color indexed="8"/>
        <rFont val="Times New Roman"/>
        <family val="1"/>
      </rPr>
      <t>1.НАПОМЕНА ЗА СЛУЖБУ ЕНДОКРИНОЛОГИЈЕ:</t>
    </r>
    <r>
      <rPr>
        <sz val="8"/>
        <color indexed="8"/>
        <rFont val="Times New Roman"/>
        <family val="1"/>
      </rPr>
      <t xml:space="preserve">   ОД ПОЧЕТКА ГОДИНЕ ДО 15.05.23. ГОДИНЕ ЗБОГ ЕПИДЕМИОЛОШКЕ СИТУАЦИЈЕ У ПРОСТОРИЈАМА СЛУЖБЕ ЕНДОКРИНОЛОГИЈЕ, ОРГАНИЗОВАНА ЈЕ КОВИД ИЗОЛАЦИЈА. У ТОМ ПЕРИОДУ СЛУЖБА ЕНДОКРИНОЛОГИЈЕ ПРЕМЕШТАНА ЈЕ У ПРОСТОРИЈЕ СЛУЖБЕ БАРО МЕДИЦИНЕ СА КОЈОМ ЈЕ ДЕЛИЛА ПОСТЕЉНИ ФОНД И РАСПОЛАГАЛА СА 9 КРЕВЕТА. ОД 18.05.23. ГОДИНЕ ЗБОГ КОВИД ИЗОЛАЦИЈЕ РАСПОЛАЖЕ СА 15 ПОСТЕЉА, ШТО ЈЕ МАЊЕ У ОДНОСУ НА БРОЈ ПОСТЕЉА ПО РАСПОДЕЛИ.</t>
    </r>
  </si>
  <si>
    <r>
      <rPr>
        <b/>
        <u val="single"/>
        <sz val="8"/>
        <rFont val="Times New Roman"/>
        <family val="1"/>
      </rPr>
      <t>2.НАПОМЕНА ЗА СЛУЖБУ ЗА ПУЛМОЛОГИЈУ СА ПНЕУМОФТИЗИОЛОГИЈОМ:</t>
    </r>
    <r>
      <rPr>
        <sz val="8"/>
        <rFont val="Times New Roman"/>
        <family val="1"/>
      </rPr>
      <t xml:space="preserve">   КАПАЦИТЕТ ЈЕ НЕШТО НИЖИ У ОДНОСУ НА ПЛАН ЗБОГ МАЊЕГ ПРИЛИВА ПАЦИЈЕНАТА И БРОНХОСКОПА КОЈИ НЕ РАДИ.</t>
    </r>
  </si>
  <si>
    <r>
      <rPr>
        <b/>
        <u val="single"/>
        <sz val="8"/>
        <rFont val="Times New Roman"/>
        <family val="1"/>
      </rPr>
      <t>3.НАПОМЕНА ЗА БОЛНИЦУ ЗА ПЕДИЈАТРИЈУ:</t>
    </r>
    <r>
      <rPr>
        <sz val="8"/>
        <rFont val="Times New Roman"/>
        <family val="1"/>
      </rPr>
      <t xml:space="preserve">   БРОЈ ХОСПИТАЛИЗОВАНЕ ДЕЦЕ СА РЕСПИРАТОРНИМ ТЕГОБАМА ЈЕ БИО МАЊИ У ПЕРИОДУ МАЈ-ДЕЦЕМБАР 2023. ГОДИНЕ, ТО ЈЕ УТИЦАЛО НА НЕШТО НИЖИ ПРОЦЕНАТ ОСТВАРЕЊА У ОДНОСУ НА ПЛАН.</t>
    </r>
  </si>
  <si>
    <r>
      <t xml:space="preserve">4. НАПОМЕНА ЗА СЛУЖБУ ЗА ОТОРИНОЛАРИНГОЛОГИЈУ СА МАКСИЛОФАЦИЈАЛНОМ ХИРУРГИЈОМ : </t>
    </r>
    <r>
      <rPr>
        <sz val="8"/>
        <rFont val="Times New Roman"/>
        <family val="1"/>
      </rPr>
      <t xml:space="preserve"> РАЗЛОГ НИЖЕГ КАПАЦИТЕТА У ОДНОСУ НА ПЛАН ЗА 2023.ГОДИНУ ЈЕ МАЊИ БРОЈ ПАЦИЈЕНАТА КОЈИ СУ ЗАХТЕВАЛИ  СТАЦИОНАРНО ЛЕЧЕЊЕ  У ПЕРИОДУ 01.01.23 - 31.12.23. ГОДИНЕ.</t>
    </r>
  </si>
  <si>
    <r>
      <rPr>
        <b/>
        <u val="single"/>
        <sz val="8"/>
        <rFont val="Times New Roman"/>
        <family val="1"/>
      </rPr>
      <t>5. НАПОМЕНА ЗА СЛУЖБУ ЗА ГИНЕКОЛОГИЈУ И АКУШЕРСТВО: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РАЗЛОГ НИЖЕГ КАПАЦИТЕТА У ОНОСУ НА ПЛАН ЈЕ СМАЊЕН ПРЕОПЕРАТИВНИ И ПОСТОПЕРАТИВНИ ПЕРИОД ЛЕЖАЊА У БОЛНИЦИ, ВЕЋИНА ИНТЕРВЕНЦИЈА КОЈЕ МОГУ ДА СЕ СЕ ЗАВРШЕ У ЈЕДНОМ ДАНУ ПРЕУСМЕРЕНЕ СУ НА ДНЕВНЕ БОЛНИЦЕ, А ДИЈАГНОСТИЧКЕ ПРОЦЕДУРЕ ПРЕУСМЕРЕНЕ СУ НА АМБУЛАНТНИ БОРАВАК.</t>
    </r>
  </si>
  <si>
    <r>
      <rPr>
        <b/>
        <u val="single"/>
        <sz val="8"/>
        <rFont val="Times New Roman"/>
        <family val="1"/>
      </rPr>
      <t>6.НАПОМЕНА ЗА СЛУЖБУ БАРО МЕДИЦИНЕ</t>
    </r>
    <r>
      <rPr>
        <sz val="8"/>
        <rFont val="Times New Roman"/>
        <family val="1"/>
      </rPr>
      <t>: OД ПОЧЕТКА ГОДИНЕ ДО 15.05.23. ГОДИНЕ ПО ОДЛУЦИ, А ЗБОГ ЕПИДЕМИОЛОШКЕ СИТУАЦИЈЕ СЛУЖБА ЕНДОКРИНОЛОГИЈЕ ЈЕ РАДИЛА НА СТАЦИОНАРУ БАРО МЕДИЦИНЕ ДЕЛЕЋИ ПОСТЕЉНЕ КАПАЦИТЕТЕ СА СЛУЖБОМ БАРО МЕДИЦИНЕ. ОД УКУПНИХ 21 КРЕВЕТА, ЕНДОКРИНОЛОГИЈА ЈЕ У ТОМ ПЕРИОДУ КОРИСТИЛА 9, А БАРО МЕДИЦИНА 12 БОЛНИЧКИХ ПОСТЕЉА. У ОВОМ ГОДИШЊЕМ ИЗВРШЕЊУ СЛУЖБА БАРО МЕДИЦИНЕ НИЈЕ РАДИЛА ОД 14.ЈУЛА 2023. ГОДИНЕ ДО 25.СЕПТЕМБРА 2023.ГОДИНЕ, ГДЕ ЈЕ ОД ПОСТОЈЕЋИХ 3 ХИПЕРВАРИЧНИХ  КОМОРА  У ФУНКЦИЈИ БИЛО 2 КОМОРЕ ДО 23.05.23., ГОДИНЕ, А НАКОН ТОГА 1 КОМОРА.  ИЗ НАВЕДЕНИХ  РАЗЛОГА ЈЕ НИЖЕ ИЗВРШЕЊЕ ЗА ЈАНУАР - ДЕЦЕМБАР 2023.ГОД. У ОДНОСУ НА ПЛАН ЗА 2023.ГОДИНУ.</t>
    </r>
  </si>
  <si>
    <r>
      <rPr>
        <b/>
        <i/>
        <u val="single"/>
        <sz val="8"/>
        <rFont val="Times New Roman"/>
        <family val="1"/>
      </rPr>
      <t>НАПОМЕНА</t>
    </r>
    <r>
      <rPr>
        <b/>
        <i/>
        <sz val="8"/>
        <rFont val="Times New Roman"/>
        <family val="1"/>
      </rPr>
      <t>: РАЗЛОГ ЗА ПРИВРЕМЕНУ ОБУСТАВУ ПРИЈЕМА ПАЦИЈЕНАТА НА ОДСЕКУ ТБЦ ЈЕ ТЕХНИЧКО ХАВАРИСАЊЕ ОБЈЕКТА И НЕПОСТОЈАЊЕ УСЛОВА ЗА СМЕШТАЈ И ЛЕЧЕЊЕ ПАЦИЈЕНАТА У ТАКВИМ ОКОЛНОСТИМА. ПРЕТХОДНИМ ДОПИСИМА ОБАВЕШТЕНИ СУ НАДЛЕЖНИ:МИНИСТАРСТВО ЗДРАВЉА РС, СЕКРЕТАРИЈАТ ЗА ЗДРАВСТВО И ГРАДСКИ ЗАВОД ЗА ЈАВНО ЗДРАВЉЕ БЕОГРАД. ЗАПОСЛЕНИ У ОВОМ ОДСЕКУ СУ АНГАЖОВАНИ У ОКВИРУ МАТИЧНЕ СЛУЖБЕ ПУЛМОЛОГИЈЕ ГДЕ И ДАЉЕ ОБАВЉАЈУ ДИЈАГНОСТИКУ, АМБУЛАНТНО ПОЛИКЛИНИЧКИ РАД И ЛЕЧЕЊЕ ОВИХ БОЛЕСНИКА</t>
    </r>
  </si>
</sst>
</file>

<file path=xl/styles.xml><?xml version="1.0" encoding="utf-8"?>
<styleSheet xmlns="http://schemas.openxmlformats.org/spreadsheetml/2006/main">
  <numFmts count="27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81A]dddd\,\ d\.\ mmmm\ yyyy"/>
    <numFmt numFmtId="181" formatCode="#,##0.0000"/>
    <numFmt numFmtId="182" formatCode="0.000"/>
  </numFmts>
  <fonts count="8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36"/>
      <name val="Times New Roman"/>
      <family val="1"/>
    </font>
    <font>
      <b/>
      <sz val="3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HelveticaPlain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6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40"/>
      <name val="Times New Roman"/>
      <family val="1"/>
    </font>
    <font>
      <b/>
      <sz val="25"/>
      <name val="Times New Roman"/>
      <family val="1"/>
    </font>
    <font>
      <b/>
      <i/>
      <sz val="7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horizontal="left"/>
      <protection/>
    </xf>
    <xf numFmtId="0" fontId="15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horizontal="center" vertical="justify" wrapText="1"/>
      <protection/>
    </xf>
    <xf numFmtId="0" fontId="18" fillId="0" borderId="0" xfId="0" applyNumberFormat="1" applyFont="1" applyAlignment="1" applyProtection="1">
      <alignment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2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20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4" fillId="32" borderId="0" xfId="0" applyNumberFormat="1" applyFont="1" applyFill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 horizontal="center"/>
      <protection/>
    </xf>
    <xf numFmtId="4" fontId="11" fillId="0" borderId="0" xfId="0" applyNumberFormat="1" applyFont="1" applyBorder="1" applyAlignment="1" applyProtection="1">
      <alignment horizontal="center"/>
      <protection/>
    </xf>
    <xf numFmtId="4" fontId="11" fillId="0" borderId="0" xfId="0" applyNumberFormat="1" applyFont="1" applyBorder="1" applyAlignment="1" applyProtection="1">
      <alignment horizontal="center" vertical="center"/>
      <protection/>
    </xf>
    <xf numFmtId="4" fontId="11" fillId="33" borderId="14" xfId="0" applyNumberFormat="1" applyFont="1" applyFill="1" applyBorder="1" applyAlignment="1" applyProtection="1">
      <alignment horizontal="center" vertical="center"/>
      <protection/>
    </xf>
    <xf numFmtId="3" fontId="15" fillId="32" borderId="12" xfId="0" applyNumberFormat="1" applyFont="1" applyFill="1" applyBorder="1" applyAlignment="1" applyProtection="1">
      <alignment/>
      <protection/>
    </xf>
    <xf numFmtId="4" fontId="15" fillId="32" borderId="12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center" vertical="center"/>
      <protection/>
    </xf>
    <xf numFmtId="3" fontId="15" fillId="35" borderId="12" xfId="0" applyNumberFormat="1" applyFont="1" applyFill="1" applyBorder="1" applyAlignment="1" applyProtection="1">
      <alignment/>
      <protection/>
    </xf>
    <xf numFmtId="4" fontId="15" fillId="35" borderId="12" xfId="0" applyNumberFormat="1" applyFont="1" applyFill="1" applyBorder="1" applyAlignment="1" applyProtection="1">
      <alignment/>
      <protection/>
    </xf>
    <xf numFmtId="4" fontId="11" fillId="4" borderId="14" xfId="0" applyNumberFormat="1" applyFont="1" applyFill="1" applyBorder="1" applyAlignment="1" applyProtection="1">
      <alignment horizontal="center" vertical="center"/>
      <protection/>
    </xf>
    <xf numFmtId="3" fontId="15" fillId="4" borderId="12" xfId="0" applyNumberFormat="1" applyFont="1" applyFill="1" applyBorder="1" applyAlignment="1" applyProtection="1">
      <alignment/>
      <protection/>
    </xf>
    <xf numFmtId="4" fontId="15" fillId="4" borderId="12" xfId="0" applyNumberFormat="1" applyFont="1" applyFill="1" applyBorder="1" applyAlignment="1" applyProtection="1">
      <alignment/>
      <protection/>
    </xf>
    <xf numFmtId="0" fontId="15" fillId="36" borderId="0" xfId="0" applyNumberFormat="1" applyFont="1" applyFill="1" applyAlignment="1" applyProtection="1">
      <alignment/>
      <protection/>
    </xf>
    <xf numFmtId="4" fontId="3" fillId="0" borderId="0" xfId="0" applyNumberFormat="1" applyFont="1" applyAlignment="1">
      <alignment/>
    </xf>
    <xf numFmtId="4" fontId="11" fillId="36" borderId="0" xfId="0" applyNumberFormat="1" applyFont="1" applyFill="1" applyBorder="1" applyAlignment="1" applyProtection="1">
      <alignment horizontal="center"/>
      <protection/>
    </xf>
    <xf numFmtId="3" fontId="15" fillId="33" borderId="15" xfId="0" applyNumberFormat="1" applyFont="1" applyFill="1" applyBorder="1" applyAlignment="1" applyProtection="1">
      <alignment horizontal="right" vertical="center"/>
      <protection/>
    </xf>
    <xf numFmtId="3" fontId="15" fillId="34" borderId="15" xfId="0" applyNumberFormat="1" applyFont="1" applyFill="1" applyBorder="1" applyAlignment="1" applyProtection="1">
      <alignment horizontal="right" vertical="center"/>
      <protection/>
    </xf>
    <xf numFmtId="3" fontId="15" fillId="4" borderId="15" xfId="0" applyNumberFormat="1" applyFont="1" applyFill="1" applyBorder="1" applyAlignment="1" applyProtection="1">
      <alignment horizontal="right" vertical="center"/>
      <protection/>
    </xf>
    <xf numFmtId="2" fontId="15" fillId="33" borderId="16" xfId="0" applyNumberFormat="1" applyFont="1" applyFill="1" applyBorder="1" applyAlignment="1" applyProtection="1">
      <alignment horizontal="right" vertical="center"/>
      <protection/>
    </xf>
    <xf numFmtId="2" fontId="15" fillId="34" borderId="16" xfId="0" applyNumberFormat="1" applyFont="1" applyFill="1" applyBorder="1" applyAlignment="1" applyProtection="1">
      <alignment horizontal="right" vertical="center"/>
      <protection/>
    </xf>
    <xf numFmtId="2" fontId="15" fillId="4" borderId="16" xfId="0" applyNumberFormat="1" applyFont="1" applyFill="1" applyBorder="1" applyAlignment="1" applyProtection="1">
      <alignment horizontal="right" vertical="center"/>
      <protection/>
    </xf>
    <xf numFmtId="3" fontId="15" fillId="3" borderId="17" xfId="0" applyNumberFormat="1" applyFont="1" applyFill="1" applyBorder="1" applyAlignment="1" applyProtection="1">
      <alignment horizontal="right" vertical="center"/>
      <protection/>
    </xf>
    <xf numFmtId="2" fontId="15" fillId="33" borderId="18" xfId="0" applyNumberFormat="1" applyFont="1" applyFill="1" applyBorder="1" applyAlignment="1" applyProtection="1">
      <alignment horizontal="right" vertical="center"/>
      <protection/>
    </xf>
    <xf numFmtId="2" fontId="15" fillId="34" borderId="18" xfId="0" applyNumberFormat="1" applyFont="1" applyFill="1" applyBorder="1" applyAlignment="1" applyProtection="1">
      <alignment horizontal="right" vertical="center"/>
      <protection/>
    </xf>
    <xf numFmtId="2" fontId="15" fillId="4" borderId="18" xfId="0" applyNumberFormat="1" applyFont="1" applyFill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justify" wrapText="1"/>
      <protection/>
    </xf>
    <xf numFmtId="0" fontId="15" fillId="3" borderId="20" xfId="0" applyNumberFormat="1" applyFont="1" applyFill="1" applyBorder="1" applyAlignment="1" applyProtection="1">
      <alignment horizontal="center" vertical="justify" wrapText="1"/>
      <protection/>
    </xf>
    <xf numFmtId="0" fontId="15" fillId="0" borderId="21" xfId="0" applyNumberFormat="1" applyFont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15" fillId="0" borderId="23" xfId="0" applyNumberFormat="1" applyFont="1" applyBorder="1" applyAlignment="1" applyProtection="1">
      <alignment/>
      <protection/>
    </xf>
    <xf numFmtId="0" fontId="15" fillId="3" borderId="23" xfId="0" applyNumberFormat="1" applyFont="1" applyFill="1" applyBorder="1" applyAlignment="1" applyProtection="1">
      <alignment vertical="justify"/>
      <protection/>
    </xf>
    <xf numFmtId="4" fontId="15" fillId="0" borderId="23" xfId="0" applyNumberFormat="1" applyFont="1" applyBorder="1" applyAlignment="1" applyProtection="1">
      <alignment horizontal="center" vertical="center"/>
      <protection/>
    </xf>
    <xf numFmtId="0" fontId="15" fillId="0" borderId="23" xfId="0" applyNumberFormat="1" applyFont="1" applyBorder="1" applyAlignment="1" applyProtection="1">
      <alignment horizontal="center" vertical="justify"/>
      <protection/>
    </xf>
    <xf numFmtId="0" fontId="15" fillId="3" borderId="23" xfId="0" applyNumberFormat="1" applyFont="1" applyFill="1" applyBorder="1" applyAlignment="1" applyProtection="1">
      <alignment horizontal="center" vertical="justify"/>
      <protection/>
    </xf>
    <xf numFmtId="3" fontId="15" fillId="33" borderId="24" xfId="0" applyNumberFormat="1" applyFont="1" applyFill="1" applyBorder="1" applyAlignment="1" applyProtection="1">
      <alignment horizontal="right" vertical="center"/>
      <protection/>
    </xf>
    <xf numFmtId="3" fontId="15" fillId="3" borderId="25" xfId="0" applyNumberFormat="1" applyFont="1" applyFill="1" applyBorder="1" applyAlignment="1" applyProtection="1">
      <alignment horizontal="right" vertical="center"/>
      <protection/>
    </xf>
    <xf numFmtId="2" fontId="15" fillId="33" borderId="26" xfId="0" applyNumberFormat="1" applyFont="1" applyFill="1" applyBorder="1" applyAlignment="1" applyProtection="1">
      <alignment horizontal="right" vertical="center"/>
      <protection/>
    </xf>
    <xf numFmtId="2" fontId="15" fillId="33" borderId="27" xfId="0" applyNumberFormat="1" applyFont="1" applyFill="1" applyBorder="1" applyAlignment="1" applyProtection="1">
      <alignment horizontal="right" vertical="center"/>
      <protection/>
    </xf>
    <xf numFmtId="4" fontId="11" fillId="33" borderId="28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Border="1" applyAlignment="1" applyProtection="1">
      <alignment/>
      <protection/>
    </xf>
    <xf numFmtId="3" fontId="15" fillId="32" borderId="30" xfId="0" applyNumberFormat="1" applyFont="1" applyFill="1" applyBorder="1" applyAlignment="1" applyProtection="1">
      <alignment/>
      <protection/>
    </xf>
    <xf numFmtId="4" fontId="15" fillId="32" borderId="30" xfId="0" applyNumberFormat="1" applyFont="1" applyFill="1" applyBorder="1" applyAlignment="1" applyProtection="1">
      <alignment/>
      <protection/>
    </xf>
    <xf numFmtId="0" fontId="15" fillId="32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32" borderId="0" xfId="0" applyNumberFormat="1" applyFont="1" applyFill="1" applyBorder="1" applyAlignment="1" applyProtection="1">
      <alignment/>
      <protection/>
    </xf>
    <xf numFmtId="3" fontId="15" fillId="33" borderId="31" xfId="0" applyNumberFormat="1" applyFont="1" applyFill="1" applyBorder="1" applyAlignment="1" applyProtection="1">
      <alignment horizontal="right" vertical="center"/>
      <protection/>
    </xf>
    <xf numFmtId="3" fontId="15" fillId="3" borderId="32" xfId="0" applyNumberFormat="1" applyFont="1" applyFill="1" applyBorder="1" applyAlignment="1" applyProtection="1">
      <alignment horizontal="right" vertical="center"/>
      <protection/>
    </xf>
    <xf numFmtId="2" fontId="15" fillId="33" borderId="33" xfId="0" applyNumberFormat="1" applyFont="1" applyFill="1" applyBorder="1" applyAlignment="1" applyProtection="1">
      <alignment horizontal="right" vertical="center"/>
      <protection/>
    </xf>
    <xf numFmtId="2" fontId="15" fillId="33" borderId="34" xfId="0" applyNumberFormat="1" applyFont="1" applyFill="1" applyBorder="1" applyAlignment="1" applyProtection="1">
      <alignment horizontal="right" vertical="center"/>
      <protection/>
    </xf>
    <xf numFmtId="4" fontId="11" fillId="33" borderId="35" xfId="0" applyNumberFormat="1" applyFont="1" applyFill="1" applyBorder="1" applyAlignment="1" applyProtection="1">
      <alignment horizontal="center" vertical="center"/>
      <protection/>
    </xf>
    <xf numFmtId="0" fontId="15" fillId="0" borderId="36" xfId="0" applyNumberFormat="1" applyFont="1" applyBorder="1" applyAlignment="1" applyProtection="1">
      <alignment/>
      <protection/>
    </xf>
    <xf numFmtId="3" fontId="15" fillId="32" borderId="37" xfId="0" applyNumberFormat="1" applyFont="1" applyFill="1" applyBorder="1" applyAlignment="1" applyProtection="1">
      <alignment/>
      <protection/>
    </xf>
    <xf numFmtId="4" fontId="15" fillId="32" borderId="37" xfId="0" applyNumberFormat="1" applyFont="1" applyFill="1" applyBorder="1" applyAlignment="1" applyProtection="1">
      <alignment/>
      <protection/>
    </xf>
    <xf numFmtId="0" fontId="15" fillId="32" borderId="36" xfId="0" applyNumberFormat="1" applyFont="1" applyFill="1" applyBorder="1" applyAlignment="1" applyProtection="1">
      <alignment/>
      <protection/>
    </xf>
    <xf numFmtId="3" fontId="15" fillId="34" borderId="24" xfId="0" applyNumberFormat="1" applyFont="1" applyFill="1" applyBorder="1" applyAlignment="1" applyProtection="1">
      <alignment horizontal="right" vertical="center"/>
      <protection/>
    </xf>
    <xf numFmtId="2" fontId="15" fillId="34" borderId="26" xfId="0" applyNumberFormat="1" applyFont="1" applyFill="1" applyBorder="1" applyAlignment="1" applyProtection="1">
      <alignment horizontal="right" vertical="center"/>
      <protection/>
    </xf>
    <xf numFmtId="2" fontId="15" fillId="34" borderId="27" xfId="0" applyNumberFormat="1" applyFont="1" applyFill="1" applyBorder="1" applyAlignment="1" applyProtection="1">
      <alignment horizontal="right" vertical="center"/>
      <protection/>
    </xf>
    <xf numFmtId="4" fontId="11" fillId="34" borderId="28" xfId="0" applyNumberFormat="1" applyFont="1" applyFill="1" applyBorder="1" applyAlignment="1" applyProtection="1">
      <alignment horizontal="center" vertical="center"/>
      <protection/>
    </xf>
    <xf numFmtId="3" fontId="15" fillId="35" borderId="30" xfId="0" applyNumberFormat="1" applyFont="1" applyFill="1" applyBorder="1" applyAlignment="1" applyProtection="1">
      <alignment/>
      <protection/>
    </xf>
    <xf numFmtId="4" fontId="15" fillId="35" borderId="30" xfId="0" applyNumberFormat="1" applyFont="1" applyFill="1" applyBorder="1" applyAlignment="1" applyProtection="1">
      <alignment/>
      <protection/>
    </xf>
    <xf numFmtId="3" fontId="15" fillId="35" borderId="29" xfId="0" applyNumberFormat="1" applyFont="1" applyFill="1" applyBorder="1" applyAlignment="1" applyProtection="1">
      <alignment/>
      <protection/>
    </xf>
    <xf numFmtId="0" fontId="15" fillId="35" borderId="0" xfId="0" applyNumberFormat="1" applyFont="1" applyFill="1" applyBorder="1" applyAlignment="1" applyProtection="1">
      <alignment/>
      <protection/>
    </xf>
    <xf numFmtId="3" fontId="15" fillId="34" borderId="31" xfId="0" applyNumberFormat="1" applyFont="1" applyFill="1" applyBorder="1" applyAlignment="1" applyProtection="1">
      <alignment horizontal="right" vertical="center"/>
      <protection/>
    </xf>
    <xf numFmtId="2" fontId="15" fillId="34" borderId="33" xfId="0" applyNumberFormat="1" applyFont="1" applyFill="1" applyBorder="1" applyAlignment="1" applyProtection="1">
      <alignment horizontal="right" vertical="center"/>
      <protection/>
    </xf>
    <xf numFmtId="2" fontId="15" fillId="34" borderId="34" xfId="0" applyNumberFormat="1" applyFont="1" applyFill="1" applyBorder="1" applyAlignment="1" applyProtection="1">
      <alignment horizontal="right" vertical="center"/>
      <protection/>
    </xf>
    <xf numFmtId="4" fontId="11" fillId="34" borderId="35" xfId="0" applyNumberFormat="1" applyFont="1" applyFill="1" applyBorder="1" applyAlignment="1" applyProtection="1">
      <alignment horizontal="center" vertical="center"/>
      <protection/>
    </xf>
    <xf numFmtId="3" fontId="15" fillId="35" borderId="37" xfId="0" applyNumberFormat="1" applyFont="1" applyFill="1" applyBorder="1" applyAlignment="1" applyProtection="1">
      <alignment/>
      <protection/>
    </xf>
    <xf numFmtId="4" fontId="15" fillId="35" borderId="37" xfId="0" applyNumberFormat="1" applyFont="1" applyFill="1" applyBorder="1" applyAlignment="1" applyProtection="1">
      <alignment/>
      <protection/>
    </xf>
    <xf numFmtId="0" fontId="15" fillId="35" borderId="36" xfId="0" applyNumberFormat="1" applyFont="1" applyFill="1" applyBorder="1" applyAlignment="1" applyProtection="1">
      <alignment/>
      <protection/>
    </xf>
    <xf numFmtId="3" fontId="11" fillId="36" borderId="38" xfId="0" applyNumberFormat="1" applyFont="1" applyFill="1" applyBorder="1" applyAlignment="1" applyProtection="1">
      <alignment horizontal="right" vertical="center"/>
      <protection/>
    </xf>
    <xf numFmtId="3" fontId="11" fillId="36" borderId="39" xfId="0" applyNumberFormat="1" applyFont="1" applyFill="1" applyBorder="1" applyAlignment="1" applyProtection="1">
      <alignment horizontal="right" vertical="center"/>
      <protection/>
    </xf>
    <xf numFmtId="2" fontId="11" fillId="36" borderId="40" xfId="0" applyNumberFormat="1" applyFont="1" applyFill="1" applyBorder="1" applyAlignment="1" applyProtection="1">
      <alignment horizontal="right" vertical="center"/>
      <protection/>
    </xf>
    <xf numFmtId="2" fontId="11" fillId="36" borderId="41" xfId="0" applyNumberFormat="1" applyFont="1" applyFill="1" applyBorder="1" applyAlignment="1" applyProtection="1">
      <alignment horizontal="right" vertical="center"/>
      <protection/>
    </xf>
    <xf numFmtId="3" fontId="15" fillId="36" borderId="42" xfId="0" applyNumberFormat="1" applyFont="1" applyFill="1" applyBorder="1" applyAlignment="1" applyProtection="1">
      <alignment/>
      <protection/>
    </xf>
    <xf numFmtId="4" fontId="15" fillId="36" borderId="42" xfId="0" applyNumberFormat="1" applyFont="1" applyFill="1" applyBorder="1" applyAlignment="1" applyProtection="1">
      <alignment/>
      <protection/>
    </xf>
    <xf numFmtId="3" fontId="15" fillId="4" borderId="24" xfId="0" applyNumberFormat="1" applyFont="1" applyFill="1" applyBorder="1" applyAlignment="1" applyProtection="1">
      <alignment horizontal="right" vertical="center"/>
      <protection/>
    </xf>
    <xf numFmtId="2" fontId="15" fillId="4" borderId="26" xfId="0" applyNumberFormat="1" applyFont="1" applyFill="1" applyBorder="1" applyAlignment="1" applyProtection="1">
      <alignment horizontal="right" vertical="center"/>
      <protection/>
    </xf>
    <xf numFmtId="2" fontId="15" fillId="4" borderId="27" xfId="0" applyNumberFormat="1" applyFont="1" applyFill="1" applyBorder="1" applyAlignment="1" applyProtection="1">
      <alignment horizontal="right" vertical="center"/>
      <protection/>
    </xf>
    <xf numFmtId="4" fontId="11" fillId="4" borderId="28" xfId="0" applyNumberFormat="1" applyFont="1" applyFill="1" applyBorder="1" applyAlignment="1" applyProtection="1">
      <alignment horizontal="center" vertical="center"/>
      <protection/>
    </xf>
    <xf numFmtId="3" fontId="15" fillId="4" borderId="30" xfId="0" applyNumberFormat="1" applyFont="1" applyFill="1" applyBorder="1" applyAlignment="1" applyProtection="1">
      <alignment/>
      <protection/>
    </xf>
    <xf numFmtId="4" fontId="15" fillId="4" borderId="30" xfId="0" applyNumberFormat="1" applyFont="1" applyFill="1" applyBorder="1" applyAlignment="1" applyProtection="1">
      <alignment/>
      <protection/>
    </xf>
    <xf numFmtId="0" fontId="15" fillId="4" borderId="29" xfId="0" applyNumberFormat="1" applyFont="1" applyFill="1" applyBorder="1" applyAlignment="1" applyProtection="1">
      <alignment/>
      <protection/>
    </xf>
    <xf numFmtId="0" fontId="15" fillId="4" borderId="0" xfId="0" applyNumberFormat="1" applyFont="1" applyFill="1" applyBorder="1" applyAlignment="1" applyProtection="1">
      <alignment/>
      <protection/>
    </xf>
    <xf numFmtId="3" fontId="15" fillId="4" borderId="31" xfId="0" applyNumberFormat="1" applyFont="1" applyFill="1" applyBorder="1" applyAlignment="1" applyProtection="1">
      <alignment horizontal="right" vertical="center"/>
      <protection/>
    </xf>
    <xf numFmtId="2" fontId="15" fillId="4" borderId="33" xfId="0" applyNumberFormat="1" applyFont="1" applyFill="1" applyBorder="1" applyAlignment="1" applyProtection="1">
      <alignment horizontal="right" vertical="center"/>
      <protection/>
    </xf>
    <xf numFmtId="2" fontId="15" fillId="4" borderId="34" xfId="0" applyNumberFormat="1" applyFont="1" applyFill="1" applyBorder="1" applyAlignment="1" applyProtection="1">
      <alignment horizontal="right" vertical="center"/>
      <protection/>
    </xf>
    <xf numFmtId="4" fontId="11" fillId="4" borderId="35" xfId="0" applyNumberFormat="1" applyFont="1" applyFill="1" applyBorder="1" applyAlignment="1" applyProtection="1">
      <alignment horizontal="center" vertical="center"/>
      <protection/>
    </xf>
    <xf numFmtId="1" fontId="15" fillId="0" borderId="36" xfId="0" applyNumberFormat="1" applyFont="1" applyBorder="1" applyAlignment="1" applyProtection="1">
      <alignment/>
      <protection/>
    </xf>
    <xf numFmtId="3" fontId="15" fillId="4" borderId="37" xfId="0" applyNumberFormat="1" applyFont="1" applyFill="1" applyBorder="1" applyAlignment="1" applyProtection="1">
      <alignment/>
      <protection/>
    </xf>
    <xf numFmtId="4" fontId="15" fillId="4" borderId="37" xfId="0" applyNumberFormat="1" applyFont="1" applyFill="1" applyBorder="1" applyAlignment="1" applyProtection="1">
      <alignment/>
      <protection/>
    </xf>
    <xf numFmtId="0" fontId="15" fillId="4" borderId="36" xfId="0" applyNumberFormat="1" applyFont="1" applyFill="1" applyBorder="1" applyAlignment="1" applyProtection="1">
      <alignment/>
      <protection/>
    </xf>
    <xf numFmtId="3" fontId="11" fillId="36" borderId="43" xfId="0" applyNumberFormat="1" applyFont="1" applyFill="1" applyBorder="1" applyAlignment="1" applyProtection="1">
      <alignment horizontal="right" vertical="center"/>
      <protection/>
    </xf>
    <xf numFmtId="4" fontId="11" fillId="36" borderId="44" xfId="0" applyNumberFormat="1" applyFont="1" applyFill="1" applyBorder="1" applyAlignment="1" applyProtection="1">
      <alignment horizontal="right" vertical="center"/>
      <protection/>
    </xf>
    <xf numFmtId="0" fontId="17" fillId="0" borderId="0" xfId="64" applyFont="1" applyFill="1" applyAlignment="1">
      <alignment vertical="justify"/>
      <protection/>
    </xf>
    <xf numFmtId="0" fontId="14" fillId="37" borderId="0" xfId="0" applyNumberFormat="1" applyFont="1" applyFill="1" applyAlignment="1" applyProtection="1">
      <alignment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14" fillId="0" borderId="0" xfId="64" applyFont="1" applyFill="1" applyBorder="1" applyAlignment="1">
      <alignment horizontal="right" vertical="center"/>
      <protection/>
    </xf>
    <xf numFmtId="0" fontId="24" fillId="0" borderId="0" xfId="64" applyFont="1" applyFill="1" applyAlignment="1">
      <alignment vertical="justify"/>
      <protection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17" fillId="0" borderId="12" xfId="0" applyNumberFormat="1" applyFont="1" applyBorder="1" applyAlignment="1" applyProtection="1">
      <alignment vertical="center"/>
      <protection/>
    </xf>
    <xf numFmtId="2" fontId="14" fillId="0" borderId="12" xfId="0" applyNumberFormat="1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 horizontal="center" vertical="center"/>
      <protection/>
    </xf>
    <xf numFmtId="3" fontId="14" fillId="0" borderId="12" xfId="0" applyNumberFormat="1" applyFont="1" applyBorder="1" applyAlignment="1" applyProtection="1">
      <alignment horizontal="center"/>
      <protection/>
    </xf>
    <xf numFmtId="3" fontId="20" fillId="0" borderId="12" xfId="0" applyNumberFormat="1" applyFont="1" applyBorder="1" applyAlignment="1" applyProtection="1">
      <alignment horizontal="center" vertical="center"/>
      <protection/>
    </xf>
    <xf numFmtId="3" fontId="20" fillId="0" borderId="23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3" fontId="5" fillId="37" borderId="0" xfId="0" applyNumberFormat="1" applyFont="1" applyFill="1" applyBorder="1" applyAlignment="1" applyProtection="1">
      <alignment horizontal="center" vertical="center"/>
      <protection/>
    </xf>
    <xf numFmtId="2" fontId="13" fillId="37" borderId="0" xfId="0" applyNumberFormat="1" applyFont="1" applyFill="1" applyAlignment="1" applyProtection="1">
      <alignment horizontal="center" vertical="center"/>
      <protection/>
    </xf>
    <xf numFmtId="3" fontId="14" fillId="37" borderId="0" xfId="0" applyNumberFormat="1" applyFont="1" applyFill="1" applyAlignment="1" applyProtection="1">
      <alignment/>
      <protection/>
    </xf>
    <xf numFmtId="3" fontId="13" fillId="37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5" fillId="0" borderId="0" xfId="61" applyFont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58" applyNumberFormat="1" applyFont="1" applyFill="1" applyBorder="1" applyAlignment="1">
      <alignment horizontal="center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58" applyFont="1" applyFill="1" applyAlignment="1">
      <alignment vertical="center"/>
      <protection/>
    </xf>
    <xf numFmtId="0" fontId="13" fillId="4" borderId="0" xfId="0" applyNumberFormat="1" applyFont="1" applyFill="1" applyAlignment="1" applyProtection="1">
      <alignment horizontal="center" vertical="center"/>
      <protection/>
    </xf>
    <xf numFmtId="2" fontId="13" fillId="4" borderId="0" xfId="0" applyNumberFormat="1" applyFont="1" applyFill="1" applyAlignment="1" applyProtection="1">
      <alignment horizontal="center" vertical="center"/>
      <protection/>
    </xf>
    <xf numFmtId="3" fontId="5" fillId="4" borderId="12" xfId="0" applyNumberFormat="1" applyFont="1" applyFill="1" applyBorder="1" applyAlignment="1" applyProtection="1">
      <alignment horizontal="center" vertical="center"/>
      <protection/>
    </xf>
    <xf numFmtId="0" fontId="14" fillId="4" borderId="0" xfId="0" applyNumberFormat="1" applyFont="1" applyFill="1" applyAlignment="1" applyProtection="1">
      <alignment/>
      <protection/>
    </xf>
    <xf numFmtId="4" fontId="13" fillId="4" borderId="0" xfId="0" applyNumberFormat="1" applyFont="1" applyFill="1" applyAlignment="1" applyProtection="1">
      <alignment horizontal="center" vertical="center"/>
      <protection/>
    </xf>
    <xf numFmtId="4" fontId="13" fillId="4" borderId="0" xfId="0" applyNumberFormat="1" applyFont="1" applyFill="1" applyAlignment="1" applyProtection="1">
      <alignment horizontal="right"/>
      <protection/>
    </xf>
    <xf numFmtId="0" fontId="14" fillId="4" borderId="0" xfId="0" applyNumberFormat="1" applyFont="1" applyFill="1" applyAlignment="1" applyProtection="1">
      <alignment horizontal="center" vertical="center"/>
      <protection/>
    </xf>
    <xf numFmtId="0" fontId="13" fillId="4" borderId="0" xfId="0" applyNumberFormat="1" applyFont="1" applyFill="1" applyAlignment="1" applyProtection="1">
      <alignment horizontal="right" vertical="center"/>
      <protection/>
    </xf>
    <xf numFmtId="0" fontId="13" fillId="4" borderId="0" xfId="0" applyNumberFormat="1" applyFont="1" applyFill="1" applyAlignment="1" applyProtection="1">
      <alignment/>
      <protection/>
    </xf>
    <xf numFmtId="0" fontId="11" fillId="4" borderId="0" xfId="0" applyNumberFormat="1" applyFont="1" applyFill="1" applyAlignment="1" applyProtection="1">
      <alignment/>
      <protection/>
    </xf>
    <xf numFmtId="3" fontId="13" fillId="4" borderId="0" xfId="0" applyNumberFormat="1" applyFont="1" applyFill="1" applyAlignment="1" applyProtection="1">
      <alignment horizontal="center" vertical="center"/>
      <protection/>
    </xf>
    <xf numFmtId="1" fontId="13" fillId="4" borderId="0" xfId="0" applyNumberFormat="1" applyFont="1" applyFill="1" applyAlignment="1" applyProtection="1">
      <alignment horizontal="center" vertical="center"/>
      <protection/>
    </xf>
    <xf numFmtId="3" fontId="5" fillId="4" borderId="0" xfId="0" applyNumberFormat="1" applyFont="1" applyFill="1" applyAlignment="1" applyProtection="1">
      <alignment horizontal="center" vertical="center"/>
      <protection/>
    </xf>
    <xf numFmtId="3" fontId="5" fillId="4" borderId="10" xfId="0" applyNumberFormat="1" applyFont="1" applyFill="1" applyBorder="1" applyAlignment="1" applyProtection="1">
      <alignment horizontal="center" vertical="center"/>
      <protection/>
    </xf>
    <xf numFmtId="0" fontId="18" fillId="4" borderId="12" xfId="0" applyNumberFormat="1" applyFont="1" applyFill="1" applyBorder="1" applyAlignment="1" applyProtection="1">
      <alignment horizontal="center" vertical="center"/>
      <protection/>
    </xf>
    <xf numFmtId="2" fontId="5" fillId="4" borderId="12" xfId="0" applyNumberFormat="1" applyFont="1" applyFill="1" applyBorder="1" applyAlignment="1" applyProtection="1">
      <alignment horizontal="center" vertical="center"/>
      <protection/>
    </xf>
    <xf numFmtId="3" fontId="5" fillId="4" borderId="16" xfId="58" applyNumberFormat="1" applyFont="1" applyFill="1" applyBorder="1" applyAlignment="1">
      <alignment horizontal="center" vertical="center"/>
      <protection/>
    </xf>
    <xf numFmtId="0" fontId="18" fillId="4" borderId="12" xfId="0" applyNumberFormat="1" applyFont="1" applyFill="1" applyBorder="1" applyAlignment="1" applyProtection="1">
      <alignment horizontal="center"/>
      <protection/>
    </xf>
    <xf numFmtId="0" fontId="13" fillId="4" borderId="0" xfId="0" applyNumberFormat="1" applyFont="1" applyFill="1" applyBorder="1" applyAlignment="1" applyProtection="1">
      <alignment horizontal="center" vertical="center"/>
      <protection/>
    </xf>
    <xf numFmtId="2" fontId="13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12" xfId="0" applyNumberFormat="1" applyFont="1" applyFill="1" applyBorder="1" applyAlignment="1" applyProtection="1">
      <alignment horizontal="center" vertical="center"/>
      <protection/>
    </xf>
    <xf numFmtId="0" fontId="20" fillId="4" borderId="12" xfId="0" applyNumberFormat="1" applyFont="1" applyFill="1" applyBorder="1" applyAlignment="1" applyProtection="1">
      <alignment horizontal="center" vertical="center"/>
      <protection/>
    </xf>
    <xf numFmtId="0" fontId="12" fillId="4" borderId="0" xfId="0" applyNumberFormat="1" applyFont="1" applyFill="1" applyAlignment="1" applyProtection="1">
      <alignment/>
      <protection/>
    </xf>
    <xf numFmtId="0" fontId="5" fillId="4" borderId="0" xfId="0" applyNumberFormat="1" applyFont="1" applyFill="1" applyAlignment="1" applyProtection="1">
      <alignment/>
      <protection/>
    </xf>
    <xf numFmtId="2" fontId="14" fillId="0" borderId="0" xfId="0" applyNumberFormat="1" applyFont="1" applyFill="1" applyAlignment="1" applyProtection="1">
      <alignment/>
      <protection/>
    </xf>
    <xf numFmtId="10" fontId="13" fillId="4" borderId="0" xfId="0" applyNumberFormat="1" applyFont="1" applyFill="1" applyAlignment="1" applyProtection="1">
      <alignment horizontal="center" vertical="center"/>
      <protection/>
    </xf>
    <xf numFmtId="2" fontId="13" fillId="0" borderId="12" xfId="0" applyNumberFormat="1" applyFont="1" applyBorder="1" applyAlignment="1" applyProtection="1">
      <alignment horizontal="center" vertical="center"/>
      <protection/>
    </xf>
    <xf numFmtId="0" fontId="32" fillId="0" borderId="0" xfId="57" applyFont="1" applyAlignment="1">
      <alignment vertical="justify"/>
      <protection/>
    </xf>
    <xf numFmtId="0" fontId="39" fillId="0" borderId="0" xfId="58" applyFont="1" applyFill="1" applyBorder="1" applyAlignment="1">
      <alignment vertical="justify"/>
      <protection/>
    </xf>
    <xf numFmtId="1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61" applyFont="1">
      <alignment/>
      <protection/>
    </xf>
    <xf numFmtId="49" fontId="14" fillId="0" borderId="0" xfId="61" applyNumberFormat="1" applyFont="1" applyAlignment="1">
      <alignment horizontal="left"/>
      <protection/>
    </xf>
    <xf numFmtId="0" fontId="13" fillId="0" borderId="0" xfId="61" applyNumberFormat="1" applyFont="1" applyAlignment="1">
      <alignment horizontal="center" vertical="center"/>
      <protection/>
    </xf>
    <xf numFmtId="0" fontId="5" fillId="0" borderId="0" xfId="61" applyFont="1" applyFill="1">
      <alignment/>
      <protection/>
    </xf>
    <xf numFmtId="49" fontId="4" fillId="0" borderId="0" xfId="61" applyNumberFormat="1" applyFont="1" applyFill="1" applyAlignment="1">
      <alignment horizontal="center" vertical="center"/>
      <protection/>
    </xf>
    <xf numFmtId="49" fontId="14" fillId="0" borderId="0" xfId="61" applyNumberFormat="1" applyFont="1" applyFill="1" applyAlignment="1">
      <alignment horizontal="left"/>
      <protection/>
    </xf>
    <xf numFmtId="49" fontId="14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0" fontId="5" fillId="0" borderId="0" xfId="0" applyNumberFormat="1" applyFont="1" applyAlignment="1" applyProtection="1">
      <alignment/>
      <protection/>
    </xf>
    <xf numFmtId="0" fontId="14" fillId="37" borderId="0" xfId="59" applyFont="1" applyFill="1" applyBorder="1" applyAlignment="1">
      <alignment vertical="center"/>
      <protection/>
    </xf>
    <xf numFmtId="0" fontId="14" fillId="0" borderId="0" xfId="0" applyNumberFormat="1" applyFont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3" fontId="20" fillId="0" borderId="14" xfId="0" applyNumberFormat="1" applyFont="1" applyBorder="1" applyAlignment="1" applyProtection="1">
      <alignment horizontal="center" vertical="center"/>
      <protection/>
    </xf>
    <xf numFmtId="3" fontId="20" fillId="4" borderId="14" xfId="0" applyNumberFormat="1" applyFont="1" applyFill="1" applyBorder="1" applyAlignment="1" applyProtection="1">
      <alignment horizontal="center" vertical="center"/>
      <protection/>
    </xf>
    <xf numFmtId="2" fontId="20" fillId="0" borderId="14" xfId="0" applyNumberFormat="1" applyFont="1" applyBorder="1" applyAlignment="1" applyProtection="1">
      <alignment horizontal="center" vertical="center"/>
      <protection/>
    </xf>
    <xf numFmtId="3" fontId="5" fillId="4" borderId="14" xfId="58" applyNumberFormat="1" applyFont="1" applyFill="1" applyBorder="1" applyAlignment="1" quotePrefix="1">
      <alignment horizontal="center" vertical="center" wrapText="1"/>
      <protection/>
    </xf>
    <xf numFmtId="3" fontId="21" fillId="0" borderId="14" xfId="0" applyNumberFormat="1" applyFont="1" applyBorder="1" applyAlignment="1" applyProtection="1">
      <alignment horizontal="center" vertical="center"/>
      <protection/>
    </xf>
    <xf numFmtId="3" fontId="21" fillId="4" borderId="14" xfId="0" applyNumberFormat="1" applyFont="1" applyFill="1" applyBorder="1" applyAlignment="1" applyProtection="1">
      <alignment horizontal="center" vertical="center"/>
      <protection/>
    </xf>
    <xf numFmtId="2" fontId="21" fillId="0" borderId="14" xfId="0" applyNumberFormat="1" applyFont="1" applyBorder="1" applyAlignment="1" applyProtection="1">
      <alignment horizontal="center" vertical="center"/>
      <protection/>
    </xf>
    <xf numFmtId="0" fontId="21" fillId="4" borderId="42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Border="1" applyAlignment="1" applyProtection="1">
      <alignment vertical="center"/>
      <protection/>
    </xf>
    <xf numFmtId="0" fontId="21" fillId="0" borderId="23" xfId="0" applyNumberFormat="1" applyFont="1" applyBorder="1" applyAlignment="1" applyProtection="1">
      <alignment horizontal="center" vertical="center"/>
      <protection/>
    </xf>
    <xf numFmtId="0" fontId="20" fillId="4" borderId="23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Border="1" applyAlignment="1" applyProtection="1">
      <alignment horizontal="center" vertical="center"/>
      <protection/>
    </xf>
    <xf numFmtId="0" fontId="21" fillId="4" borderId="14" xfId="0" applyNumberFormat="1" applyFont="1" applyFill="1" applyBorder="1" applyAlignment="1" applyProtection="1">
      <alignment horizontal="center" vertical="center"/>
      <protection/>
    </xf>
    <xf numFmtId="4" fontId="19" fillId="0" borderId="0" xfId="58" applyNumberFormat="1" applyFont="1" applyBorder="1" applyAlignment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58" applyNumberFormat="1" applyFont="1" applyFill="1" applyBorder="1" applyAlignment="1" quotePrefix="1">
      <alignment horizontal="center" vertical="center" wrapText="1"/>
      <protection/>
    </xf>
    <xf numFmtId="0" fontId="5" fillId="0" borderId="0" xfId="58" applyFont="1" applyFill="1" applyAlignment="1">
      <alignment vertical="center"/>
      <protection/>
    </xf>
    <xf numFmtId="0" fontId="14" fillId="0" borderId="0" xfId="0" applyNumberFormat="1" applyFont="1" applyAlignment="1" applyProtection="1">
      <alignment horizontal="center"/>
      <protection/>
    </xf>
    <xf numFmtId="0" fontId="4" fillId="0" borderId="0" xfId="58" applyFont="1" applyAlignment="1">
      <alignment vertical="justify"/>
      <protection/>
    </xf>
    <xf numFmtId="0" fontId="4" fillId="0" borderId="0" xfId="0" applyNumberFormat="1" applyFont="1" applyFill="1" applyAlignment="1" applyProtection="1">
      <alignment/>
      <protection/>
    </xf>
    <xf numFmtId="0" fontId="35" fillId="0" borderId="0" xfId="0" applyFont="1" applyAlignment="1">
      <alignment vertical="justify"/>
    </xf>
    <xf numFmtId="0" fontId="14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36" fillId="0" borderId="0" xfId="0" applyFont="1" applyAlignment="1">
      <alignment vertical="justify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11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justify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justify"/>
    </xf>
    <xf numFmtId="0" fontId="34" fillId="0" borderId="0" xfId="58" applyFont="1" applyAlignment="1">
      <alignment vertical="justify"/>
      <protection/>
    </xf>
    <xf numFmtId="0" fontId="4" fillId="0" borderId="0" xfId="58" applyFont="1" applyFill="1" applyAlignment="1">
      <alignment vertical="justify"/>
      <protection/>
    </xf>
    <xf numFmtId="0" fontId="19" fillId="0" borderId="0" xfId="58" applyFont="1" applyAlignment="1">
      <alignment vertical="justify"/>
      <protection/>
    </xf>
    <xf numFmtId="0" fontId="17" fillId="0" borderId="0" xfId="58" applyFont="1" applyFill="1" applyBorder="1" applyAlignment="1">
      <alignment vertical="justify"/>
      <protection/>
    </xf>
    <xf numFmtId="0" fontId="19" fillId="0" borderId="0" xfId="58" applyFont="1" applyFill="1" applyAlignment="1">
      <alignment vertical="justify"/>
      <protection/>
    </xf>
    <xf numFmtId="0" fontId="17" fillId="0" borderId="0" xfId="58" applyFont="1" applyFill="1" applyAlignment="1">
      <alignment vertical="justify"/>
      <protection/>
    </xf>
    <xf numFmtId="0" fontId="17" fillId="0" borderId="0" xfId="58" applyFont="1" applyFill="1" applyAlignment="1">
      <alignment vertical="justify"/>
      <protection/>
    </xf>
    <xf numFmtId="0" fontId="4" fillId="0" borderId="0" xfId="58" applyFont="1" applyAlignment="1">
      <alignment vertical="center"/>
      <protection/>
    </xf>
    <xf numFmtId="3" fontId="13" fillId="4" borderId="0" xfId="0" applyNumberFormat="1" applyFont="1" applyFill="1" applyBorder="1" applyAlignment="1" applyProtection="1">
      <alignment horizontal="center" vertical="center"/>
      <protection/>
    </xf>
    <xf numFmtId="3" fontId="21" fillId="4" borderId="42" xfId="0" applyNumberFormat="1" applyFont="1" applyFill="1" applyBorder="1" applyAlignment="1" applyProtection="1">
      <alignment horizontal="center" vertical="center"/>
      <protection/>
    </xf>
    <xf numFmtId="3" fontId="20" fillId="4" borderId="12" xfId="0" applyNumberFormat="1" applyFont="1" applyFill="1" applyBorder="1" applyAlignment="1" applyProtection="1">
      <alignment horizontal="center" vertical="center"/>
      <protection/>
    </xf>
    <xf numFmtId="3" fontId="21" fillId="4" borderId="12" xfId="0" applyNumberFormat="1" applyFont="1" applyFill="1" applyBorder="1" applyAlignment="1" applyProtection="1">
      <alignment horizontal="center" vertical="center"/>
      <protection/>
    </xf>
    <xf numFmtId="3" fontId="20" fillId="4" borderId="23" xfId="0" applyNumberFormat="1" applyFont="1" applyFill="1" applyBorder="1" applyAlignment="1" applyProtection="1">
      <alignment horizontal="center" vertical="center"/>
      <protection/>
    </xf>
    <xf numFmtId="3" fontId="21" fillId="4" borderId="14" xfId="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 applyProtection="1">
      <alignment horizontal="center" vertical="center"/>
      <protection/>
    </xf>
    <xf numFmtId="0" fontId="19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58" applyFont="1" applyFill="1" applyAlignment="1">
      <alignment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45" xfId="0" applyFont="1" applyBorder="1" applyAlignment="1">
      <alignment/>
    </xf>
    <xf numFmtId="0" fontId="14" fillId="0" borderId="45" xfId="0" applyFont="1" applyBorder="1" applyAlignment="1">
      <alignment/>
    </xf>
    <xf numFmtId="4" fontId="14" fillId="0" borderId="45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9" fontId="11" fillId="0" borderId="47" xfId="0" applyNumberFormat="1" applyFont="1" applyBorder="1" applyAlignment="1">
      <alignment vertical="center"/>
    </xf>
    <xf numFmtId="49" fontId="11" fillId="0" borderId="47" xfId="0" applyNumberFormat="1" applyFont="1" applyBorder="1" applyAlignment="1">
      <alignment/>
    </xf>
    <xf numFmtId="4" fontId="11" fillId="0" borderId="47" xfId="0" applyNumberFormat="1" applyFont="1" applyBorder="1" applyAlignment="1">
      <alignment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4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5" fillId="0" borderId="0" xfId="0" applyNumberFormat="1" applyFont="1" applyFill="1" applyAlignment="1">
      <alignment vertical="center"/>
    </xf>
    <xf numFmtId="4" fontId="15" fillId="0" borderId="46" xfId="0" applyNumberFormat="1" applyFont="1" applyFill="1" applyBorder="1" applyAlignment="1">
      <alignment vertical="center"/>
    </xf>
    <xf numFmtId="4" fontId="11" fillId="0" borderId="47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33" fillId="0" borderId="0" xfId="0" applyFont="1" applyAlignment="1">
      <alignment vertical="justify"/>
    </xf>
    <xf numFmtId="0" fontId="20" fillId="0" borderId="48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Alignment="1" applyProtection="1">
      <alignment/>
      <protection/>
    </xf>
    <xf numFmtId="0" fontId="14" fillId="0" borderId="49" xfId="0" applyNumberFormat="1" applyFont="1" applyFill="1" applyBorder="1" applyAlignment="1" applyProtection="1">
      <alignment/>
      <protection/>
    </xf>
    <xf numFmtId="0" fontId="14" fillId="0" borderId="29" xfId="0" applyNumberFormat="1" applyFont="1" applyFill="1" applyBorder="1" applyAlignment="1" applyProtection="1">
      <alignment/>
      <protection/>
    </xf>
    <xf numFmtId="0" fontId="14" fillId="0" borderId="50" xfId="0" applyNumberFormat="1" applyFont="1" applyFill="1" applyBorder="1" applyAlignment="1" applyProtection="1">
      <alignment/>
      <protection/>
    </xf>
    <xf numFmtId="0" fontId="14" fillId="0" borderId="36" xfId="0" applyNumberFormat="1" applyFont="1" applyFill="1" applyBorder="1" applyAlignment="1" applyProtection="1">
      <alignment/>
      <protection/>
    </xf>
    <xf numFmtId="0" fontId="14" fillId="0" borderId="51" xfId="0" applyNumberFormat="1" applyFont="1" applyFill="1" applyBorder="1" applyAlignment="1" applyProtection="1">
      <alignment/>
      <protection/>
    </xf>
    <xf numFmtId="4" fontId="13" fillId="0" borderId="0" xfId="0" applyNumberFormat="1" applyFont="1" applyAlignment="1">
      <alignment/>
    </xf>
    <xf numFmtId="4" fontId="13" fillId="0" borderId="45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3" fillId="4" borderId="36" xfId="0" applyNumberFormat="1" applyFont="1" applyFill="1" applyBorder="1" applyAlignment="1" applyProtection="1">
      <alignment horizontal="center" vertical="center"/>
      <protection/>
    </xf>
    <xf numFmtId="0" fontId="13" fillId="4" borderId="52" xfId="0" applyNumberFormat="1" applyFont="1" applyFill="1" applyBorder="1" applyAlignment="1" applyProtection="1">
      <alignment horizontal="center" vertical="center"/>
      <protection/>
    </xf>
    <xf numFmtId="0" fontId="22" fillId="4" borderId="12" xfId="0" applyNumberFormat="1" applyFont="1" applyFill="1" applyBorder="1" applyAlignment="1" applyProtection="1">
      <alignment horizontal="center" vertical="justify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 applyProtection="1">
      <alignment horizontal="center" vertical="center" wrapText="1"/>
      <protection/>
    </xf>
    <xf numFmtId="0" fontId="38" fillId="0" borderId="12" xfId="0" applyNumberFormat="1" applyFont="1" applyBorder="1" applyAlignment="1" applyProtection="1">
      <alignment horizontal="center" vertical="center"/>
      <protection/>
    </xf>
    <xf numFmtId="0" fontId="38" fillId="4" borderId="12" xfId="0" applyNumberFormat="1" applyFont="1" applyFill="1" applyBorder="1" applyAlignment="1" applyProtection="1">
      <alignment horizontal="center" vertical="center"/>
      <protection/>
    </xf>
    <xf numFmtId="0" fontId="4" fillId="4" borderId="23" xfId="0" applyNumberFormat="1" applyFont="1" applyFill="1" applyBorder="1" applyAlignment="1" applyProtection="1">
      <alignment vertical="center"/>
      <protection/>
    </xf>
    <xf numFmtId="0" fontId="4" fillId="4" borderId="42" xfId="0" applyNumberFormat="1" applyFont="1" applyFill="1" applyBorder="1" applyAlignment="1" applyProtection="1">
      <alignment vertical="center"/>
      <protection/>
    </xf>
    <xf numFmtId="0" fontId="5" fillId="4" borderId="12" xfId="0" applyNumberFormat="1" applyFont="1" applyFill="1" applyBorder="1" applyAlignment="1" applyProtection="1">
      <alignment/>
      <protection/>
    </xf>
    <xf numFmtId="0" fontId="4" fillId="4" borderId="12" xfId="0" applyNumberFormat="1" applyFont="1" applyFill="1" applyBorder="1" applyAlignment="1" applyProtection="1">
      <alignment/>
      <protection/>
    </xf>
    <xf numFmtId="0" fontId="20" fillId="4" borderId="12" xfId="0" applyNumberFormat="1" applyFont="1" applyFill="1" applyBorder="1" applyAlignment="1" applyProtection="1">
      <alignment horizontal="center"/>
      <protection/>
    </xf>
    <xf numFmtId="0" fontId="21" fillId="4" borderId="12" xfId="0" applyNumberFormat="1" applyFont="1" applyFill="1" applyBorder="1" applyAlignment="1" applyProtection="1">
      <alignment horizontal="center"/>
      <protection/>
    </xf>
    <xf numFmtId="3" fontId="13" fillId="4" borderId="12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2" fontId="21" fillId="31" borderId="42" xfId="0" applyNumberFormat="1" applyFont="1" applyFill="1" applyBorder="1" applyAlignment="1" applyProtection="1">
      <alignment horizontal="center" vertical="center"/>
      <protection/>
    </xf>
    <xf numFmtId="2" fontId="21" fillId="31" borderId="53" xfId="0" applyNumberFormat="1" applyFont="1" applyFill="1" applyBorder="1" applyAlignment="1" applyProtection="1">
      <alignment horizontal="center" vertical="center"/>
      <protection/>
    </xf>
    <xf numFmtId="2" fontId="21" fillId="31" borderId="14" xfId="0" applyNumberFormat="1" applyFont="1" applyFill="1" applyBorder="1" applyAlignment="1" applyProtection="1">
      <alignment horizontal="center" vertical="center"/>
      <protection/>
    </xf>
    <xf numFmtId="0" fontId="13" fillId="31" borderId="12" xfId="0" applyNumberFormat="1" applyFont="1" applyFill="1" applyBorder="1" applyAlignment="1" applyProtection="1">
      <alignment horizontal="center" vertical="center"/>
      <protection/>
    </xf>
    <xf numFmtId="3" fontId="14" fillId="0" borderId="12" xfId="0" applyNumberFormat="1" applyFont="1" applyBorder="1" applyAlignment="1" applyProtection="1">
      <alignment horizontal="center" vertical="center"/>
      <protection/>
    </xf>
    <xf numFmtId="3" fontId="13" fillId="4" borderId="12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3" fontId="13" fillId="38" borderId="12" xfId="0" applyNumberFormat="1" applyFont="1" applyFill="1" applyBorder="1" applyAlignment="1" applyProtection="1">
      <alignment horizontal="center" vertical="center"/>
      <protection/>
    </xf>
    <xf numFmtId="1" fontId="13" fillId="4" borderId="0" xfId="0" applyNumberFormat="1" applyFont="1" applyFill="1" applyBorder="1" applyAlignment="1" applyProtection="1">
      <alignment horizontal="center" vertical="center"/>
      <protection/>
    </xf>
    <xf numFmtId="0" fontId="12" fillId="4" borderId="0" xfId="0" applyNumberFormat="1" applyFont="1" applyFill="1" applyAlignment="1" applyProtection="1">
      <alignment vertical="center"/>
      <protection/>
    </xf>
    <xf numFmtId="0" fontId="11" fillId="0" borderId="0" xfId="63" applyNumberFormat="1" applyFont="1" applyAlignment="1" applyProtection="1">
      <alignment vertical="justify"/>
      <protection/>
    </xf>
    <xf numFmtId="0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40" fillId="0" borderId="0" xfId="0" applyNumberFormat="1" applyFont="1" applyAlignment="1" applyProtection="1">
      <alignment/>
      <protection/>
    </xf>
    <xf numFmtId="49" fontId="40" fillId="0" borderId="0" xfId="0" applyNumberFormat="1" applyFont="1" applyAlignment="1" applyProtection="1">
      <alignment horizontal="left" vertical="center"/>
      <protection/>
    </xf>
    <xf numFmtId="49" fontId="5" fillId="39" borderId="54" xfId="0" applyNumberFormat="1" applyFont="1" applyFill="1" applyBorder="1" applyAlignment="1" applyProtection="1">
      <alignment horizontal="center" vertical="center"/>
      <protection/>
    </xf>
    <xf numFmtId="2" fontId="5" fillId="0" borderId="54" xfId="0" applyNumberFormat="1" applyFont="1" applyBorder="1" applyAlignment="1" applyProtection="1">
      <alignment horizontal="center" vertical="center"/>
      <protection/>
    </xf>
    <xf numFmtId="49" fontId="5" fillId="40" borderId="54" xfId="0" applyNumberFormat="1" applyFont="1" applyFill="1" applyBorder="1" applyAlignment="1" applyProtection="1">
      <alignment horizontal="center" vertical="center"/>
      <protection/>
    </xf>
    <xf numFmtId="3" fontId="13" fillId="0" borderId="42" xfId="64" applyNumberFormat="1" applyFont="1" applyFill="1" applyBorder="1" applyAlignment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center" vertical="center"/>
      <protection/>
    </xf>
    <xf numFmtId="49" fontId="14" fillId="0" borderId="54" xfId="0" applyNumberFormat="1" applyFont="1" applyFill="1" applyBorder="1" applyAlignment="1" applyProtection="1">
      <alignment horizontal="center" vertical="center"/>
      <protection/>
    </xf>
    <xf numFmtId="0" fontId="15" fillId="41" borderId="0" xfId="0" applyNumberFormat="1" applyFont="1" applyFill="1" applyAlignment="1" applyProtection="1">
      <alignment vertical="justify"/>
      <protection/>
    </xf>
    <xf numFmtId="0" fontId="15" fillId="41" borderId="55" xfId="0" applyNumberFormat="1" applyFont="1" applyFill="1" applyBorder="1" applyAlignment="1" applyProtection="1">
      <alignment vertical="justify"/>
      <protection/>
    </xf>
    <xf numFmtId="0" fontId="15" fillId="7" borderId="0" xfId="0" applyNumberFormat="1" applyFont="1" applyFill="1" applyAlignment="1" applyProtection="1">
      <alignment vertical="center"/>
      <protection/>
    </xf>
    <xf numFmtId="49" fontId="5" fillId="31" borderId="56" xfId="0" applyNumberFormat="1" applyFont="1" applyFill="1" applyBorder="1" applyAlignment="1" applyProtection="1">
      <alignment horizontal="center" vertical="center"/>
      <protection/>
    </xf>
    <xf numFmtId="0" fontId="13" fillId="31" borderId="57" xfId="0" applyNumberFormat="1" applyFont="1" applyFill="1" applyBorder="1" applyAlignment="1" applyProtection="1">
      <alignment/>
      <protection/>
    </xf>
    <xf numFmtId="0" fontId="13" fillId="31" borderId="58" xfId="0" applyNumberFormat="1" applyFont="1" applyFill="1" applyBorder="1" applyAlignment="1" applyProtection="1">
      <alignment/>
      <protection/>
    </xf>
    <xf numFmtId="49" fontId="5" fillId="31" borderId="59" xfId="0" applyNumberFormat="1" applyFont="1" applyFill="1" applyBorder="1" applyAlignment="1" applyProtection="1">
      <alignment horizontal="center" vertical="center"/>
      <protection/>
    </xf>
    <xf numFmtId="49" fontId="5" fillId="7" borderId="56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2" fontId="5" fillId="7" borderId="52" xfId="0" applyNumberFormat="1" applyFont="1" applyFill="1" applyBorder="1" applyAlignment="1" applyProtection="1">
      <alignment horizontal="center" vertical="center"/>
      <protection/>
    </xf>
    <xf numFmtId="3" fontId="14" fillId="7" borderId="29" xfId="64" applyNumberFormat="1" applyFont="1" applyFill="1" applyBorder="1" applyAlignment="1">
      <alignment horizontal="center" vertical="center"/>
      <protection/>
    </xf>
    <xf numFmtId="49" fontId="5" fillId="7" borderId="60" xfId="0" applyNumberFormat="1" applyFont="1" applyFill="1" applyBorder="1" applyAlignment="1" applyProtection="1">
      <alignment horizontal="center" vertical="center"/>
      <protection/>
    </xf>
    <xf numFmtId="3" fontId="14" fillId="6" borderId="29" xfId="64" applyNumberFormat="1" applyFont="1" applyFill="1" applyBorder="1" applyAlignment="1">
      <alignment horizontal="center" vertical="center"/>
      <protection/>
    </xf>
    <xf numFmtId="0" fontId="5" fillId="6" borderId="29" xfId="0" applyNumberFormat="1" applyFont="1" applyFill="1" applyBorder="1" applyAlignment="1" applyProtection="1">
      <alignment horizontal="center" vertical="center"/>
      <protection/>
    </xf>
    <xf numFmtId="2" fontId="5" fillId="6" borderId="52" xfId="0" applyNumberFormat="1" applyFont="1" applyFill="1" applyBorder="1" applyAlignment="1" applyProtection="1">
      <alignment horizontal="center" vertical="center"/>
      <protection/>
    </xf>
    <xf numFmtId="49" fontId="5" fillId="6" borderId="61" xfId="0" applyNumberFormat="1" applyFont="1" applyFill="1" applyBorder="1" applyAlignment="1" applyProtection="1">
      <alignment horizontal="center" vertical="center"/>
      <protection/>
    </xf>
    <xf numFmtId="49" fontId="5" fillId="6" borderId="56" xfId="0" applyNumberFormat="1" applyFont="1" applyFill="1" applyBorder="1" applyAlignment="1" applyProtection="1">
      <alignment horizontal="center" vertical="center"/>
      <protection/>
    </xf>
    <xf numFmtId="3" fontId="14" fillId="0" borderId="12" xfId="64" applyNumberFormat="1" applyFont="1" applyFill="1" applyBorder="1" applyAlignment="1">
      <alignment horizontal="center" vertical="center"/>
      <protection/>
    </xf>
    <xf numFmtId="3" fontId="14" fillId="0" borderId="23" xfId="64" applyNumberFormat="1" applyFont="1" applyFill="1" applyBorder="1" applyAlignment="1">
      <alignment horizontal="center" vertical="center"/>
      <protection/>
    </xf>
    <xf numFmtId="3" fontId="14" fillId="0" borderId="53" xfId="64" applyNumberFormat="1" applyFont="1" applyFill="1" applyBorder="1" applyAlignment="1">
      <alignment horizontal="center" vertical="center"/>
      <protection/>
    </xf>
    <xf numFmtId="3" fontId="14" fillId="0" borderId="37" xfId="64" applyNumberFormat="1" applyFont="1" applyFill="1" applyBorder="1" applyAlignment="1">
      <alignment horizontal="center" vertical="center"/>
      <protection/>
    </xf>
    <xf numFmtId="3" fontId="14" fillId="0" borderId="54" xfId="64" applyNumberFormat="1" applyFont="1" applyFill="1" applyBorder="1" applyAlignment="1">
      <alignment horizontal="center" vertical="center"/>
      <protection/>
    </xf>
    <xf numFmtId="2" fontId="5" fillId="31" borderId="62" xfId="0" applyNumberFormat="1" applyFont="1" applyFill="1" applyBorder="1" applyAlignment="1" applyProtection="1">
      <alignment horizontal="center" vertical="center"/>
      <protection/>
    </xf>
    <xf numFmtId="2" fontId="5" fillId="31" borderId="63" xfId="0" applyNumberFormat="1" applyFont="1" applyFill="1" applyBorder="1" applyAlignment="1" applyProtection="1">
      <alignment horizontal="center" vertical="center"/>
      <protection/>
    </xf>
    <xf numFmtId="2" fontId="5" fillId="7" borderId="62" xfId="0" applyNumberFormat="1" applyFont="1" applyFill="1" applyBorder="1" applyAlignment="1" applyProtection="1">
      <alignment horizontal="center" vertical="center"/>
      <protection/>
    </xf>
    <xf numFmtId="2" fontId="5" fillId="7" borderId="64" xfId="0" applyNumberFormat="1" applyFont="1" applyFill="1" applyBorder="1" applyAlignment="1" applyProtection="1">
      <alignment horizontal="center" vertical="center"/>
      <protection/>
    </xf>
    <xf numFmtId="2" fontId="5" fillId="6" borderId="62" xfId="0" applyNumberFormat="1" applyFont="1" applyFill="1" applyBorder="1" applyAlignment="1" applyProtection="1">
      <alignment horizontal="center" vertical="center"/>
      <protection/>
    </xf>
    <xf numFmtId="2" fontId="5" fillId="6" borderId="65" xfId="0" applyNumberFormat="1" applyFont="1" applyFill="1" applyBorder="1" applyAlignment="1" applyProtection="1">
      <alignment horizontal="center" vertical="center"/>
      <protection/>
    </xf>
    <xf numFmtId="2" fontId="5" fillId="39" borderId="54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Border="1" applyAlignment="1" applyProtection="1">
      <alignment horizontal="center" vertical="center" wrapText="1"/>
      <protection/>
    </xf>
    <xf numFmtId="0" fontId="22" fillId="4" borderId="23" xfId="0" applyNumberFormat="1" applyFont="1" applyFill="1" applyBorder="1" applyAlignment="1" applyProtection="1">
      <alignment horizontal="center" vertical="justify" wrapText="1"/>
      <protection/>
    </xf>
    <xf numFmtId="3" fontId="20" fillId="0" borderId="30" xfId="0" applyNumberFormat="1" applyFont="1" applyBorder="1" applyAlignment="1" applyProtection="1">
      <alignment horizontal="center" vertical="center"/>
      <protection/>
    </xf>
    <xf numFmtId="3" fontId="5" fillId="4" borderId="26" xfId="58" applyNumberFormat="1" applyFont="1" applyFill="1" applyBorder="1" applyAlignment="1">
      <alignment horizontal="center" vertical="center"/>
      <protection/>
    </xf>
    <xf numFmtId="2" fontId="20" fillId="0" borderId="66" xfId="0" applyNumberFormat="1" applyFont="1" applyBorder="1" applyAlignment="1" applyProtection="1">
      <alignment horizontal="center" vertical="center"/>
      <protection/>
    </xf>
    <xf numFmtId="2" fontId="20" fillId="0" borderId="62" xfId="0" applyNumberFormat="1" applyFont="1" applyBorder="1" applyAlignment="1" applyProtection="1">
      <alignment horizontal="center" vertical="center"/>
      <protection/>
    </xf>
    <xf numFmtId="3" fontId="5" fillId="4" borderId="21" xfId="58" applyNumberFormat="1" applyFont="1" applyFill="1" applyBorder="1" applyAlignment="1">
      <alignment horizontal="center" vertical="center"/>
      <protection/>
    </xf>
    <xf numFmtId="3" fontId="20" fillId="0" borderId="37" xfId="0" applyNumberFormat="1" applyFont="1" applyBorder="1" applyAlignment="1" applyProtection="1">
      <alignment horizontal="center" vertical="center"/>
      <protection/>
    </xf>
    <xf numFmtId="3" fontId="5" fillId="4" borderId="33" xfId="58" applyNumberFormat="1" applyFont="1" applyFill="1" applyBorder="1" applyAlignment="1">
      <alignment horizontal="center" vertical="center"/>
      <protection/>
    </xf>
    <xf numFmtId="2" fontId="20" fillId="0" borderId="65" xfId="0" applyNumberFormat="1" applyFont="1" applyBorder="1" applyAlignment="1" applyProtection="1">
      <alignment horizontal="center" vertical="center"/>
      <protection/>
    </xf>
    <xf numFmtId="3" fontId="20" fillId="0" borderId="54" xfId="0" applyNumberFormat="1" applyFont="1" applyBorder="1" applyAlignment="1" applyProtection="1">
      <alignment horizontal="center" vertical="center"/>
      <protection/>
    </xf>
    <xf numFmtId="3" fontId="5" fillId="4" borderId="67" xfId="58" applyNumberFormat="1" applyFont="1" applyFill="1" applyBorder="1" applyAlignment="1">
      <alignment horizontal="center" vertical="center"/>
      <protection/>
    </xf>
    <xf numFmtId="2" fontId="20" fillId="0" borderId="68" xfId="0" applyNumberFormat="1" applyFont="1" applyBorder="1" applyAlignment="1" applyProtection="1">
      <alignment horizontal="center" vertical="center"/>
      <protection/>
    </xf>
    <xf numFmtId="3" fontId="5" fillId="4" borderId="54" xfId="58" applyNumberFormat="1" applyFont="1" applyFill="1" applyBorder="1" applyAlignment="1">
      <alignment horizontal="center" vertical="center"/>
      <protection/>
    </xf>
    <xf numFmtId="0" fontId="14" fillId="0" borderId="63" xfId="0" applyNumberFormat="1" applyFont="1" applyBorder="1" applyAlignment="1" applyProtection="1">
      <alignment horizontal="center" vertical="center"/>
      <protection/>
    </xf>
    <xf numFmtId="3" fontId="21" fillId="0" borderId="69" xfId="0" applyNumberFormat="1" applyFont="1" applyBorder="1" applyAlignment="1" applyProtection="1">
      <alignment horizontal="center" vertical="center"/>
      <protection/>
    </xf>
    <xf numFmtId="3" fontId="21" fillId="4" borderId="69" xfId="0" applyNumberFormat="1" applyFont="1" applyFill="1" applyBorder="1" applyAlignment="1" applyProtection="1">
      <alignment horizontal="center" vertical="center"/>
      <protection/>
    </xf>
    <xf numFmtId="2" fontId="21" fillId="0" borderId="7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12" fillId="38" borderId="0" xfId="0" applyNumberFormat="1" applyFont="1" applyFill="1" applyAlignment="1" applyProtection="1">
      <alignment/>
      <protection/>
    </xf>
    <xf numFmtId="0" fontId="14" fillId="38" borderId="0" xfId="0" applyNumberFormat="1" applyFont="1" applyFill="1" applyAlignment="1" applyProtection="1">
      <alignment/>
      <protection/>
    </xf>
    <xf numFmtId="0" fontId="11" fillId="38" borderId="0" xfId="0" applyNumberFormat="1" applyFont="1" applyFill="1" applyAlignment="1" applyProtection="1">
      <alignment/>
      <protection/>
    </xf>
    <xf numFmtId="0" fontId="16" fillId="38" borderId="0" xfId="0" applyNumberFormat="1" applyFont="1" applyFill="1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4" fillId="0" borderId="0" xfId="61" applyNumberFormat="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5" fillId="0" borderId="0" xfId="0" applyFont="1" applyAlignment="1">
      <alignment/>
    </xf>
    <xf numFmtId="0" fontId="5" fillId="0" borderId="0" xfId="58" applyFont="1">
      <alignment/>
      <protection/>
    </xf>
    <xf numFmtId="0" fontId="86" fillId="0" borderId="0" xfId="0" applyFont="1" applyAlignment="1">
      <alignment vertical="justify"/>
    </xf>
    <xf numFmtId="0" fontId="5" fillId="0" borderId="0" xfId="58" applyFont="1" applyAlignment="1">
      <alignment vertical="justify"/>
      <protection/>
    </xf>
    <xf numFmtId="0" fontId="87" fillId="0" borderId="0" xfId="0" applyFont="1" applyAlignment="1">
      <alignment vertical="justify"/>
    </xf>
    <xf numFmtId="0" fontId="17" fillId="0" borderId="0" xfId="58" applyFont="1" applyAlignment="1">
      <alignment vertical="justify"/>
      <protection/>
    </xf>
    <xf numFmtId="0" fontId="17" fillId="0" borderId="0" xfId="58" applyFont="1" applyAlignment="1">
      <alignment vertical="justify"/>
      <protection/>
    </xf>
    <xf numFmtId="0" fontId="33" fillId="0" borderId="0" xfId="0" applyFont="1" applyAlignment="1">
      <alignment vertical="justify"/>
    </xf>
    <xf numFmtId="0" fontId="42" fillId="0" borderId="0" xfId="58" applyFont="1" applyAlignment="1">
      <alignment vertical="justify"/>
      <protection/>
    </xf>
    <xf numFmtId="0" fontId="4" fillId="0" borderId="42" xfId="0" applyNumberFormat="1" applyFont="1" applyBorder="1" applyAlignment="1" applyProtection="1">
      <alignment horizontal="center" vertical="center"/>
      <protection/>
    </xf>
    <xf numFmtId="0" fontId="13" fillId="0" borderId="71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72" xfId="0" applyNumberFormat="1" applyFont="1" applyBorder="1" applyAlignment="1" applyProtection="1">
      <alignment horizontal="center" vertical="center"/>
      <protection/>
    </xf>
    <xf numFmtId="0" fontId="13" fillId="31" borderId="73" xfId="0" applyNumberFormat="1" applyFont="1" applyFill="1" applyBorder="1" applyAlignment="1" applyProtection="1">
      <alignment horizontal="center"/>
      <protection/>
    </xf>
    <xf numFmtId="0" fontId="13" fillId="31" borderId="57" xfId="0" applyNumberFormat="1" applyFont="1" applyFill="1" applyBorder="1" applyAlignment="1" applyProtection="1">
      <alignment horizontal="center"/>
      <protection/>
    </xf>
    <xf numFmtId="49" fontId="4" fillId="7" borderId="73" xfId="0" applyNumberFormat="1" applyFont="1" applyFill="1" applyBorder="1" applyAlignment="1" applyProtection="1">
      <alignment horizontal="center" vertical="center"/>
      <protection/>
    </xf>
    <xf numFmtId="49" fontId="4" fillId="7" borderId="57" xfId="0" applyNumberFormat="1" applyFont="1" applyFill="1" applyBorder="1" applyAlignment="1" applyProtection="1">
      <alignment horizontal="center" vertical="center"/>
      <protection/>
    </xf>
    <xf numFmtId="49" fontId="21" fillId="6" borderId="73" xfId="0" applyNumberFormat="1" applyFont="1" applyFill="1" applyBorder="1" applyAlignment="1" applyProtection="1">
      <alignment horizontal="center" vertical="center"/>
      <protection/>
    </xf>
    <xf numFmtId="49" fontId="21" fillId="6" borderId="57" xfId="0" applyNumberFormat="1" applyFont="1" applyFill="1" applyBorder="1" applyAlignment="1" applyProtection="1">
      <alignment horizontal="center" vertical="center"/>
      <protection/>
    </xf>
    <xf numFmtId="0" fontId="15" fillId="41" borderId="0" xfId="0" applyNumberFormat="1" applyFont="1" applyFill="1" applyAlignment="1" applyProtection="1">
      <alignment vertical="center"/>
      <protection/>
    </xf>
    <xf numFmtId="0" fontId="15" fillId="7" borderId="0" xfId="0" applyNumberFormat="1" applyFont="1" applyFill="1" applyAlignment="1" applyProtection="1">
      <alignment vertical="center"/>
      <protection/>
    </xf>
    <xf numFmtId="0" fontId="15" fillId="41" borderId="0" xfId="0" applyNumberFormat="1" applyFont="1" applyFill="1" applyAlignment="1" applyProtection="1">
      <alignment vertical="justify"/>
      <protection/>
    </xf>
    <xf numFmtId="0" fontId="15" fillId="41" borderId="55" xfId="0" applyNumberFormat="1" applyFont="1" applyFill="1" applyBorder="1" applyAlignment="1" applyProtection="1">
      <alignment vertical="justify"/>
      <protection/>
    </xf>
    <xf numFmtId="0" fontId="17" fillId="7" borderId="0" xfId="0" applyNumberFormat="1" applyFont="1" applyFill="1" applyAlignment="1" applyProtection="1">
      <alignment vertical="center"/>
      <protection/>
    </xf>
    <xf numFmtId="0" fontId="17" fillId="7" borderId="55" xfId="0" applyNumberFormat="1" applyFont="1" applyFill="1" applyBorder="1" applyAlignment="1" applyProtection="1">
      <alignment vertical="center"/>
      <protection/>
    </xf>
    <xf numFmtId="0" fontId="15" fillId="7" borderId="0" xfId="0" applyNumberFormat="1" applyFont="1" applyFill="1" applyAlignment="1" applyProtection="1">
      <alignment vertical="justify"/>
      <protection/>
    </xf>
    <xf numFmtId="0" fontId="15" fillId="7" borderId="55" xfId="0" applyNumberFormat="1" applyFont="1" applyFill="1" applyBorder="1" applyAlignment="1" applyProtection="1">
      <alignment vertical="justify"/>
      <protection/>
    </xf>
    <xf numFmtId="0" fontId="15" fillId="40" borderId="0" xfId="0" applyNumberFormat="1" applyFont="1" applyFill="1" applyAlignment="1" applyProtection="1">
      <alignment vertical="center"/>
      <protection/>
    </xf>
    <xf numFmtId="0" fontId="15" fillId="6" borderId="0" xfId="0" applyNumberFormat="1" applyFont="1" applyFill="1" applyAlignment="1" applyProtection="1">
      <alignment vertical="center"/>
      <protection/>
    </xf>
    <xf numFmtId="0" fontId="15" fillId="6" borderId="55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15" fillId="0" borderId="55" xfId="0" applyNumberFormat="1" applyFont="1" applyBorder="1" applyAlignment="1" applyProtection="1">
      <alignment vertical="center"/>
      <protection/>
    </xf>
    <xf numFmtId="0" fontId="15" fillId="42" borderId="0" xfId="0" applyNumberFormat="1" applyFont="1" applyFill="1" applyAlignment="1" applyProtection="1">
      <alignment vertical="center"/>
      <protection/>
    </xf>
    <xf numFmtId="0" fontId="15" fillId="42" borderId="55" xfId="0" applyNumberFormat="1" applyFont="1" applyFill="1" applyBorder="1" applyAlignment="1" applyProtection="1">
      <alignment vertical="center"/>
      <protection/>
    </xf>
    <xf numFmtId="0" fontId="17" fillId="0" borderId="74" xfId="0" applyNumberFormat="1" applyFont="1" applyBorder="1" applyAlignment="1" applyProtection="1">
      <alignment horizontal="left"/>
      <protection/>
    </xf>
    <xf numFmtId="0" fontId="17" fillId="0" borderId="30" xfId="0" applyNumberFormat="1" applyFont="1" applyBorder="1" applyAlignment="1" applyProtection="1">
      <alignment horizontal="left"/>
      <protection/>
    </xf>
    <xf numFmtId="0" fontId="17" fillId="34" borderId="14" xfId="0" applyNumberFormat="1" applyFont="1" applyFill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17" fillId="0" borderId="56" xfId="0" applyNumberFormat="1" applyFont="1" applyBorder="1" applyAlignment="1" applyProtection="1">
      <alignment horizontal="left"/>
      <protection/>
    </xf>
    <xf numFmtId="0" fontId="17" fillId="0" borderId="12" xfId="0" applyNumberFormat="1" applyFont="1" applyBorder="1" applyAlignment="1" applyProtection="1">
      <alignment horizontal="left"/>
      <protection/>
    </xf>
    <xf numFmtId="0" fontId="5" fillId="7" borderId="12" xfId="0" applyNumberFormat="1" applyFont="1" applyFill="1" applyBorder="1" applyAlignment="1" applyProtection="1">
      <alignment horizontal="center" vertical="center"/>
      <protection/>
    </xf>
    <xf numFmtId="0" fontId="17" fillId="31" borderId="23" xfId="0" applyNumberFormat="1" applyFont="1" applyFill="1" applyBorder="1" applyAlignment="1" applyProtection="1">
      <alignment vertical="center"/>
      <protection/>
    </xf>
    <xf numFmtId="0" fontId="17" fillId="7" borderId="12" xfId="0" applyNumberFormat="1" applyFont="1" applyFill="1" applyBorder="1" applyAlignment="1" applyProtection="1">
      <alignment vertical="justify"/>
      <protection/>
    </xf>
    <xf numFmtId="0" fontId="18" fillId="33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75" xfId="0" applyNumberFormat="1" applyFont="1" applyBorder="1" applyAlignment="1" applyProtection="1">
      <alignment horizontal="left" vertical="center"/>
      <protection/>
    </xf>
    <xf numFmtId="0" fontId="20" fillId="0" borderId="67" xfId="0" applyNumberFormat="1" applyFont="1" applyBorder="1" applyAlignment="1" applyProtection="1">
      <alignment horizontal="left" vertical="center"/>
      <protection/>
    </xf>
    <xf numFmtId="0" fontId="20" fillId="4" borderId="76" xfId="0" applyNumberFormat="1" applyFont="1" applyFill="1" applyBorder="1" applyAlignment="1" applyProtection="1">
      <alignment horizontal="center" vertical="center"/>
      <protection/>
    </xf>
    <xf numFmtId="0" fontId="20" fillId="4" borderId="57" xfId="0" applyNumberFormat="1" applyFont="1" applyFill="1" applyBorder="1" applyAlignment="1" applyProtection="1">
      <alignment horizontal="center" vertical="center"/>
      <protection/>
    </xf>
    <xf numFmtId="0" fontId="20" fillId="4" borderId="58" xfId="0" applyNumberFormat="1" applyFont="1" applyFill="1" applyBorder="1" applyAlignment="1" applyProtection="1">
      <alignment horizontal="center" vertical="center"/>
      <protection/>
    </xf>
    <xf numFmtId="0" fontId="17" fillId="31" borderId="19" xfId="0" applyNumberFormat="1" applyFont="1" applyFill="1" applyBorder="1" applyAlignment="1" applyProtection="1">
      <alignment vertical="justify"/>
      <protection/>
    </xf>
    <xf numFmtId="0" fontId="17" fillId="31" borderId="13" xfId="0" applyNumberFormat="1" applyFont="1" applyFill="1" applyBorder="1" applyAlignment="1" applyProtection="1">
      <alignment vertical="justify"/>
      <protection/>
    </xf>
    <xf numFmtId="0" fontId="5" fillId="7" borderId="53" xfId="0" applyNumberFormat="1" applyFont="1" applyFill="1" applyBorder="1" applyAlignment="1" applyProtection="1">
      <alignment horizontal="center" vertical="center"/>
      <protection/>
    </xf>
    <xf numFmtId="0" fontId="5" fillId="31" borderId="23" xfId="0" applyNumberFormat="1" applyFont="1" applyFill="1" applyBorder="1" applyAlignment="1" applyProtection="1">
      <alignment horizontal="center" vertical="center"/>
      <protection/>
    </xf>
    <xf numFmtId="0" fontId="17" fillId="7" borderId="12" xfId="0" applyNumberFormat="1" applyFont="1" applyFill="1" applyBorder="1" applyAlignment="1" applyProtection="1">
      <alignment vertical="center"/>
      <protection/>
    </xf>
    <xf numFmtId="0" fontId="19" fillId="0" borderId="14" xfId="0" applyNumberFormat="1" applyFont="1" applyBorder="1" applyAlignment="1" applyProtection="1">
      <alignment horizontal="center" vertical="center" wrapText="1"/>
      <protection/>
    </xf>
    <xf numFmtId="0" fontId="17" fillId="0" borderId="77" xfId="0" applyNumberFormat="1" applyFont="1" applyBorder="1" applyAlignment="1" applyProtection="1">
      <alignment horizontal="left" vertical="center"/>
      <protection/>
    </xf>
    <xf numFmtId="0" fontId="17" fillId="0" borderId="16" xfId="0" applyNumberFormat="1" applyFont="1" applyBorder="1" applyAlignment="1" applyProtection="1">
      <alignment horizontal="left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17" fillId="0" borderId="75" xfId="0" applyNumberFormat="1" applyFont="1" applyBorder="1" applyAlignment="1" applyProtection="1">
      <alignment horizontal="left" vertical="justify"/>
      <protection/>
    </xf>
    <xf numFmtId="0" fontId="17" fillId="0" borderId="67" xfId="0" applyNumberFormat="1" applyFont="1" applyBorder="1" applyAlignment="1" applyProtection="1">
      <alignment horizontal="left" vertical="justify"/>
      <protection/>
    </xf>
    <xf numFmtId="0" fontId="13" fillId="0" borderId="0" xfId="0" applyNumberFormat="1" applyFont="1" applyAlignment="1" applyProtection="1">
      <alignment horizontal="center"/>
      <protection/>
    </xf>
    <xf numFmtId="0" fontId="17" fillId="31" borderId="12" xfId="0" applyNumberFormat="1" applyFont="1" applyFill="1" applyBorder="1" applyAlignment="1" applyProtection="1">
      <alignment vertical="justify"/>
      <protection/>
    </xf>
    <xf numFmtId="0" fontId="5" fillId="31" borderId="12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Border="1" applyAlignment="1" applyProtection="1">
      <alignment horizontal="center" vertical="center"/>
      <protection/>
    </xf>
    <xf numFmtId="0" fontId="20" fillId="7" borderId="15" xfId="0" applyNumberFormat="1" applyFont="1" applyFill="1" applyBorder="1" applyAlignment="1" applyProtection="1">
      <alignment vertical="center"/>
      <protection/>
    </xf>
    <xf numFmtId="0" fontId="20" fillId="7" borderId="78" xfId="0" applyNumberFormat="1" applyFont="1" applyFill="1" applyBorder="1" applyAlignment="1" applyProtection="1">
      <alignment vertical="center"/>
      <protection/>
    </xf>
    <xf numFmtId="0" fontId="20" fillId="7" borderId="16" xfId="0" applyNumberFormat="1" applyFont="1" applyFill="1" applyBorder="1" applyAlignment="1" applyProtection="1">
      <alignment vertical="center"/>
      <protection/>
    </xf>
    <xf numFmtId="0" fontId="17" fillId="31" borderId="12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9" fillId="0" borderId="54" xfId="0" applyNumberFormat="1" applyFont="1" applyBorder="1" applyAlignment="1" applyProtection="1">
      <alignment vertical="center"/>
      <protection/>
    </xf>
    <xf numFmtId="0" fontId="20" fillId="0" borderId="56" xfId="0" applyNumberFormat="1" applyFont="1" applyBorder="1" applyAlignment="1" applyProtection="1">
      <alignment horizontal="left"/>
      <protection/>
    </xf>
    <xf numFmtId="0" fontId="20" fillId="0" borderId="12" xfId="0" applyNumberFormat="1" applyFont="1" applyBorder="1" applyAlignment="1" applyProtection="1">
      <alignment horizontal="left"/>
      <protection/>
    </xf>
    <xf numFmtId="0" fontId="17" fillId="4" borderId="14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Alignment="1" applyProtection="1">
      <alignment horizontal="center"/>
      <protection/>
    </xf>
    <xf numFmtId="0" fontId="5" fillId="0" borderId="0" xfId="58" applyFont="1" applyFill="1" applyAlignment="1">
      <alignment vertical="justify"/>
      <protection/>
    </xf>
    <xf numFmtId="0" fontId="20" fillId="0" borderId="74" xfId="0" applyNumberFormat="1" applyFont="1" applyBorder="1" applyAlignment="1" applyProtection="1">
      <alignment horizontal="center" vertical="justify" wrapText="1"/>
      <protection/>
    </xf>
    <xf numFmtId="0" fontId="20" fillId="0" borderId="30" xfId="0" applyNumberFormat="1" applyFont="1" applyBorder="1" applyAlignment="1" applyProtection="1">
      <alignment horizontal="center" vertical="justify" wrapText="1"/>
      <protection/>
    </xf>
    <xf numFmtId="0" fontId="20" fillId="0" borderId="59" xfId="0" applyNumberFormat="1" applyFont="1" applyBorder="1" applyAlignment="1" applyProtection="1">
      <alignment horizontal="center" vertical="justify" wrapText="1"/>
      <protection/>
    </xf>
    <xf numFmtId="0" fontId="20" fillId="0" borderId="23" xfId="0" applyNumberFormat="1" applyFont="1" applyBorder="1" applyAlignment="1" applyProtection="1">
      <alignment horizontal="center" vertical="justify" wrapText="1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19" fillId="39" borderId="54" xfId="0" applyNumberFormat="1" applyFont="1" applyFill="1" applyBorder="1" applyAlignment="1" applyProtection="1">
      <alignment horizontal="left" vertical="center"/>
      <protection/>
    </xf>
    <xf numFmtId="0" fontId="17" fillId="6" borderId="12" xfId="0" applyNumberFormat="1" applyFont="1" applyFill="1" applyBorder="1" applyAlignment="1" applyProtection="1">
      <alignment horizontal="left" vertical="center"/>
      <protection/>
    </xf>
    <xf numFmtId="0" fontId="17" fillId="7" borderId="0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49" fontId="4" fillId="38" borderId="0" xfId="61" applyNumberFormat="1" applyFont="1" applyFill="1" applyAlignment="1">
      <alignment horizontal="center" vertical="center"/>
      <protection/>
    </xf>
    <xf numFmtId="0" fontId="20" fillId="0" borderId="77" xfId="0" applyNumberFormat="1" applyFont="1" applyBorder="1" applyAlignment="1" applyProtection="1">
      <alignment horizontal="left"/>
      <protection/>
    </xf>
    <xf numFmtId="0" fontId="20" fillId="0" borderId="16" xfId="0" applyNumberFormat="1" applyFont="1" applyBorder="1" applyAlignment="1" applyProtection="1">
      <alignment horizontal="left"/>
      <protection/>
    </xf>
    <xf numFmtId="0" fontId="17" fillId="0" borderId="79" xfId="0" applyNumberFormat="1" applyFont="1" applyBorder="1" applyAlignment="1" applyProtection="1">
      <alignment horizontal="left" vertical="center"/>
      <protection/>
    </xf>
    <xf numFmtId="0" fontId="17" fillId="0" borderId="33" xfId="0" applyNumberFormat="1" applyFont="1" applyBorder="1" applyAlignment="1" applyProtection="1">
      <alignment horizontal="left" vertical="center"/>
      <protection/>
    </xf>
    <xf numFmtId="0" fontId="20" fillId="0" borderId="61" xfId="0" applyNumberFormat="1" applyFont="1" applyBorder="1" applyAlignment="1" applyProtection="1">
      <alignment horizontal="left"/>
      <protection/>
    </xf>
    <xf numFmtId="0" fontId="20" fillId="0" borderId="37" xfId="0" applyNumberFormat="1" applyFont="1" applyBorder="1" applyAlignment="1" applyProtection="1">
      <alignment horizontal="left"/>
      <protection/>
    </xf>
    <xf numFmtId="0" fontId="4" fillId="0" borderId="0" xfId="63" applyNumberFormat="1" applyFont="1" applyAlignment="1" applyProtection="1">
      <alignment vertical="justify"/>
      <protection/>
    </xf>
    <xf numFmtId="0" fontId="17" fillId="0" borderId="12" xfId="0" applyNumberFormat="1" applyFont="1" applyBorder="1" applyAlignment="1" applyProtection="1">
      <alignment vertical="justify"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13" fillId="0" borderId="78" xfId="0" applyNumberFormat="1" applyFont="1" applyBorder="1" applyAlignment="1" applyProtection="1">
      <alignment horizontal="center" vertical="center"/>
      <protection/>
    </xf>
    <xf numFmtId="0" fontId="13" fillId="0" borderId="16" xfId="0" applyNumberFormat="1" applyFont="1" applyBorder="1" applyAlignment="1" applyProtection="1">
      <alignment horizontal="center" vertical="center"/>
      <protection/>
    </xf>
    <xf numFmtId="0" fontId="17" fillId="0" borderId="12" xfId="0" applyNumberFormat="1" applyFont="1" applyBorder="1" applyAlignment="1" applyProtection="1">
      <alignment horizontal="left" vertical="justify"/>
      <protection/>
    </xf>
    <xf numFmtId="0" fontId="33" fillId="0" borderId="0" xfId="0" applyFont="1" applyAlignment="1">
      <alignment horizontal="left" vertical="justify"/>
    </xf>
    <xf numFmtId="0" fontId="13" fillId="4" borderId="12" xfId="0" applyNumberFormat="1" applyFont="1" applyFill="1" applyBorder="1" applyAlignment="1" applyProtection="1">
      <alignment horizontal="center"/>
      <protection/>
    </xf>
    <xf numFmtId="0" fontId="4" fillId="4" borderId="23" xfId="0" applyNumberFormat="1" applyFont="1" applyFill="1" applyBorder="1" applyAlignment="1" applyProtection="1">
      <alignment horizontal="center" vertical="justify"/>
      <protection/>
    </xf>
    <xf numFmtId="0" fontId="4" fillId="4" borderId="42" xfId="0" applyNumberFormat="1" applyFont="1" applyFill="1" applyBorder="1" applyAlignment="1" applyProtection="1">
      <alignment horizontal="center" vertical="justify"/>
      <protection/>
    </xf>
    <xf numFmtId="0" fontId="17" fillId="0" borderId="12" xfId="0" applyNumberFormat="1" applyFont="1" applyBorder="1" applyAlignment="1" applyProtection="1">
      <alignment horizontal="left" vertical="center"/>
      <protection/>
    </xf>
    <xf numFmtId="0" fontId="17" fillId="0" borderId="0" xfId="0" applyNumberFormat="1" applyFont="1" applyBorder="1" applyAlignment="1" applyProtection="1">
      <alignment vertical="justify"/>
      <protection/>
    </xf>
    <xf numFmtId="4" fontId="13" fillId="4" borderId="0" xfId="0" applyNumberFormat="1" applyFont="1" applyFill="1" applyAlignment="1" applyProtection="1">
      <alignment horizontal="center" vertical="center"/>
      <protection/>
    </xf>
    <xf numFmtId="0" fontId="13" fillId="4" borderId="15" xfId="0" applyNumberFormat="1" applyFont="1" applyFill="1" applyBorder="1" applyAlignment="1" applyProtection="1">
      <alignment horizontal="center" vertical="center"/>
      <protection/>
    </xf>
    <xf numFmtId="0" fontId="13" fillId="4" borderId="78" xfId="0" applyNumberFormat="1" applyFont="1" applyFill="1" applyBorder="1" applyAlignment="1" applyProtection="1">
      <alignment horizontal="center" vertical="center"/>
      <protection/>
    </xf>
    <xf numFmtId="0" fontId="13" fillId="4" borderId="16" xfId="0" applyNumberFormat="1" applyFont="1" applyFill="1" applyBorder="1" applyAlignment="1" applyProtection="1">
      <alignment horizontal="center" vertical="center"/>
      <protection/>
    </xf>
    <xf numFmtId="0" fontId="13" fillId="4" borderId="12" xfId="0" applyNumberFormat="1" applyFont="1" applyFill="1" applyBorder="1" applyAlignment="1" applyProtection="1">
      <alignment horizontal="center" vertical="center"/>
      <protection/>
    </xf>
    <xf numFmtId="0" fontId="18" fillId="4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Border="1" applyAlignment="1" applyProtection="1">
      <alignment horizontal="center" vertical="center"/>
      <protection/>
    </xf>
    <xf numFmtId="0" fontId="18" fillId="4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Border="1" applyAlignment="1" applyProtection="1">
      <alignment horizontal="center" vertical="center"/>
      <protection/>
    </xf>
    <xf numFmtId="0" fontId="17" fillId="6" borderId="37" xfId="0" applyNumberFormat="1" applyFont="1" applyFill="1" applyBorder="1" applyAlignment="1" applyProtection="1">
      <alignment horizontal="left" vertical="center"/>
      <protection/>
    </xf>
    <xf numFmtId="0" fontId="38" fillId="0" borderId="12" xfId="0" applyNumberFormat="1" applyFont="1" applyBorder="1" applyAlignment="1" applyProtection="1">
      <alignment horizontal="center" vertical="center"/>
      <protection/>
    </xf>
    <xf numFmtId="0" fontId="19" fillId="40" borderId="54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0" fontId="13" fillId="0" borderId="0" xfId="61" applyNumberFormat="1" applyFont="1" applyAlignment="1">
      <alignment horizontal="center" vertical="center"/>
      <protection/>
    </xf>
    <xf numFmtId="0" fontId="5" fillId="39" borderId="54" xfId="0" applyNumberFormat="1" applyFont="1" applyFill="1" applyBorder="1" applyAlignment="1" applyProtection="1">
      <alignment horizontal="center" vertical="center"/>
      <protection/>
    </xf>
    <xf numFmtId="49" fontId="14" fillId="0" borderId="0" xfId="61" applyNumberFormat="1" applyFont="1" applyAlignment="1">
      <alignment horizontal="left" vertical="center"/>
      <protection/>
    </xf>
    <xf numFmtId="0" fontId="11" fillId="4" borderId="80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horizontal="center" vertical="center"/>
      <protection/>
    </xf>
    <xf numFmtId="0" fontId="7" fillId="4" borderId="0" xfId="0" applyNumberFormat="1" applyFont="1" applyFill="1" applyAlignment="1" applyProtection="1">
      <alignment horizontal="center" vertical="center"/>
      <protection/>
    </xf>
    <xf numFmtId="0" fontId="17" fillId="7" borderId="12" xfId="0" applyNumberFormat="1" applyFont="1" applyFill="1" applyBorder="1" applyAlignment="1" applyProtection="1">
      <alignment horizontal="left" vertical="center"/>
      <protection/>
    </xf>
    <xf numFmtId="0" fontId="21" fillId="0" borderId="81" xfId="0" applyNumberFormat="1" applyFont="1" applyBorder="1" applyAlignment="1" applyProtection="1">
      <alignment horizontal="left"/>
      <protection/>
    </xf>
    <xf numFmtId="0" fontId="21" fillId="0" borderId="69" xfId="0" applyNumberFormat="1" applyFont="1" applyBorder="1" applyAlignment="1" applyProtection="1">
      <alignment horizontal="left"/>
      <protection/>
    </xf>
    <xf numFmtId="0" fontId="17" fillId="0" borderId="73" xfId="0" applyNumberFormat="1" applyFont="1" applyBorder="1" applyAlignment="1" applyProtection="1">
      <alignment horizontal="left" vertical="center"/>
      <protection/>
    </xf>
    <xf numFmtId="0" fontId="17" fillId="0" borderId="26" xfId="0" applyNumberFormat="1" applyFont="1" applyBorder="1" applyAlignment="1" applyProtection="1">
      <alignment horizontal="left" vertical="center"/>
      <protection/>
    </xf>
    <xf numFmtId="0" fontId="5" fillId="6" borderId="37" xfId="0" applyNumberFormat="1" applyFont="1" applyFill="1" applyBorder="1" applyAlignment="1" applyProtection="1">
      <alignment horizontal="center" vertical="center"/>
      <protection/>
    </xf>
    <xf numFmtId="0" fontId="5" fillId="6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left" vertical="justify"/>
      <protection/>
    </xf>
    <xf numFmtId="0" fontId="17" fillId="0" borderId="0" xfId="0" applyNumberFormat="1" applyFont="1" applyBorder="1" applyAlignment="1" applyProtection="1">
      <alignment horizontal="left" vertical="center"/>
      <protection/>
    </xf>
    <xf numFmtId="0" fontId="17" fillId="0" borderId="23" xfId="0" applyNumberFormat="1" applyFont="1" applyBorder="1" applyAlignment="1" applyProtection="1">
      <alignment horizontal="left" vertical="justify"/>
      <protection/>
    </xf>
    <xf numFmtId="0" fontId="6" fillId="4" borderId="0" xfId="0" applyNumberFormat="1" applyFont="1" applyFill="1" applyAlignment="1" applyProtection="1">
      <alignment horizontal="center" vertical="center"/>
      <protection/>
    </xf>
    <xf numFmtId="0" fontId="8" fillId="4" borderId="0" xfId="0" applyNumberFormat="1" applyFont="1" applyFill="1" applyAlignment="1" applyProtection="1">
      <alignment horizontal="center" vertical="justify"/>
      <protection/>
    </xf>
    <xf numFmtId="0" fontId="43" fillId="0" borderId="0" xfId="58" applyFont="1" applyAlignment="1">
      <alignment vertical="justify"/>
      <protection/>
    </xf>
    <xf numFmtId="0" fontId="19" fillId="4" borderId="12" xfId="0" applyNumberFormat="1" applyFont="1" applyFill="1" applyBorder="1" applyAlignment="1" applyProtection="1">
      <alignment horizontal="center" vertical="justify"/>
      <protection/>
    </xf>
    <xf numFmtId="0" fontId="17" fillId="4" borderId="82" xfId="0" applyNumberFormat="1" applyFont="1" applyFill="1" applyBorder="1" applyAlignment="1" applyProtection="1">
      <alignment horizontal="left" vertical="center"/>
      <protection/>
    </xf>
    <xf numFmtId="0" fontId="17" fillId="4" borderId="47" xfId="0" applyNumberFormat="1" applyFont="1" applyFill="1" applyBorder="1" applyAlignment="1" applyProtection="1">
      <alignment horizontal="left" vertical="center"/>
      <protection/>
    </xf>
    <xf numFmtId="0" fontId="17" fillId="4" borderId="83" xfId="0" applyNumberFormat="1" applyFont="1" applyFill="1" applyBorder="1" applyAlignment="1" applyProtection="1">
      <alignment horizontal="left" vertical="center"/>
      <protection/>
    </xf>
    <xf numFmtId="0" fontId="19" fillId="4" borderId="42" xfId="0" applyNumberFormat="1" applyFont="1" applyFill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 applyProtection="1">
      <alignment horizontal="left" vertical="center"/>
      <protection/>
    </xf>
    <xf numFmtId="4" fontId="15" fillId="4" borderId="0" xfId="0" applyNumberFormat="1" applyFont="1" applyFill="1" applyBorder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4" fontId="14" fillId="4" borderId="15" xfId="0" applyNumberFormat="1" applyFont="1" applyFill="1" applyBorder="1" applyAlignment="1">
      <alignment horizontal="right" vertical="center"/>
    </xf>
    <xf numFmtId="4" fontId="14" fillId="4" borderId="78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4" fontId="14" fillId="4" borderId="84" xfId="0" applyNumberFormat="1" applyFont="1" applyFill="1" applyBorder="1" applyAlignment="1">
      <alignment horizontal="center" vertical="center"/>
    </xf>
    <xf numFmtId="4" fontId="13" fillId="4" borderId="45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/>
    </xf>
    <xf numFmtId="49" fontId="15" fillId="0" borderId="0" xfId="0" applyNumberFormat="1" applyFont="1" applyAlignment="1">
      <alignment vertical="justify"/>
    </xf>
    <xf numFmtId="0" fontId="12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13" fillId="4" borderId="45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right"/>
    </xf>
    <xf numFmtId="4" fontId="11" fillId="4" borderId="47" xfId="0" applyNumberFormat="1" applyFont="1" applyFill="1" applyBorder="1" applyAlignment="1">
      <alignment horizontal="center" vertical="center"/>
    </xf>
    <xf numFmtId="4" fontId="14" fillId="4" borderId="19" xfId="0" applyNumberFormat="1" applyFont="1" applyFill="1" applyBorder="1" applyAlignment="1">
      <alignment horizontal="right" vertical="center"/>
    </xf>
    <xf numFmtId="4" fontId="14" fillId="4" borderId="13" xfId="0" applyNumberFormat="1" applyFont="1" applyFill="1" applyBorder="1" applyAlignment="1">
      <alignment horizontal="right" vertical="center"/>
    </xf>
    <xf numFmtId="4" fontId="14" fillId="4" borderId="21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right"/>
    </xf>
    <xf numFmtId="0" fontId="27" fillId="38" borderId="0" xfId="0" applyFont="1" applyFill="1" applyAlignment="1">
      <alignment horizontal="center" vertical="center"/>
    </xf>
    <xf numFmtId="0" fontId="11" fillId="36" borderId="85" xfId="0" applyNumberFormat="1" applyFont="1" applyFill="1" applyBorder="1" applyAlignment="1" applyProtection="1">
      <alignment horizontal="left" vertical="center"/>
      <protection/>
    </xf>
    <xf numFmtId="0" fontId="11" fillId="36" borderId="43" xfId="0" applyNumberFormat="1" applyFont="1" applyFill="1" applyBorder="1" applyAlignment="1" applyProtection="1">
      <alignment horizontal="left" vertical="center"/>
      <protection/>
    </xf>
    <xf numFmtId="3" fontId="15" fillId="33" borderId="30" xfId="0" applyNumberFormat="1" applyFont="1" applyFill="1" applyBorder="1" applyAlignment="1" applyProtection="1">
      <alignment horizontal="right" vertical="center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5" fillId="33" borderId="37" xfId="0" applyNumberFormat="1" applyFont="1" applyFill="1" applyBorder="1" applyAlignment="1" applyProtection="1">
      <alignment horizontal="right" vertical="center"/>
      <protection/>
    </xf>
    <xf numFmtId="4" fontId="15" fillId="33" borderId="66" xfId="0" applyNumberFormat="1" applyFont="1" applyFill="1" applyBorder="1" applyAlignment="1" applyProtection="1">
      <alignment horizontal="right" vertical="center"/>
      <protection/>
    </xf>
    <xf numFmtId="4" fontId="15" fillId="33" borderId="62" xfId="0" applyNumberFormat="1" applyFont="1" applyFill="1" applyBorder="1" applyAlignment="1" applyProtection="1">
      <alignment horizontal="right" vertical="center"/>
      <protection/>
    </xf>
    <xf numFmtId="4" fontId="15" fillId="33" borderId="65" xfId="0" applyNumberFormat="1" applyFont="1" applyFill="1" applyBorder="1" applyAlignment="1" applyProtection="1">
      <alignment horizontal="right" vertical="center"/>
      <protection/>
    </xf>
    <xf numFmtId="3" fontId="15" fillId="35" borderId="30" xfId="0" applyNumberFormat="1" applyFont="1" applyFill="1" applyBorder="1" applyAlignment="1" applyProtection="1">
      <alignment horizontal="right" vertical="center"/>
      <protection/>
    </xf>
    <xf numFmtId="3" fontId="15" fillId="35" borderId="12" xfId="0" applyNumberFormat="1" applyFont="1" applyFill="1" applyBorder="1" applyAlignment="1" applyProtection="1">
      <alignment horizontal="right" vertical="center"/>
      <protection/>
    </xf>
    <xf numFmtId="3" fontId="15" fillId="35" borderId="37" xfId="0" applyNumberFormat="1" applyFont="1" applyFill="1" applyBorder="1" applyAlignment="1" applyProtection="1">
      <alignment horizontal="right" vertical="center"/>
      <protection/>
    </xf>
    <xf numFmtId="4" fontId="15" fillId="35" borderId="66" xfId="0" applyNumberFormat="1" applyFont="1" applyFill="1" applyBorder="1" applyAlignment="1" applyProtection="1">
      <alignment horizontal="right" vertical="center"/>
      <protection/>
    </xf>
    <xf numFmtId="4" fontId="15" fillId="35" borderId="62" xfId="0" applyNumberFormat="1" applyFont="1" applyFill="1" applyBorder="1" applyAlignment="1" applyProtection="1">
      <alignment horizontal="right" vertical="center"/>
      <protection/>
    </xf>
    <xf numFmtId="4" fontId="15" fillId="35" borderId="65" xfId="0" applyNumberFormat="1" applyFont="1" applyFill="1" applyBorder="1" applyAlignment="1" applyProtection="1">
      <alignment horizontal="right" vertical="center"/>
      <protection/>
    </xf>
    <xf numFmtId="3" fontId="15" fillId="4" borderId="30" xfId="0" applyNumberFormat="1" applyFont="1" applyFill="1" applyBorder="1" applyAlignment="1" applyProtection="1">
      <alignment horizontal="right" vertical="center"/>
      <protection/>
    </xf>
    <xf numFmtId="3" fontId="15" fillId="4" borderId="12" xfId="0" applyNumberFormat="1" applyFont="1" applyFill="1" applyBorder="1" applyAlignment="1" applyProtection="1">
      <alignment horizontal="right" vertical="center"/>
      <protection/>
    </xf>
    <xf numFmtId="3" fontId="15" fillId="4" borderId="37" xfId="0" applyNumberFormat="1" applyFont="1" applyFill="1" applyBorder="1" applyAlignment="1" applyProtection="1">
      <alignment horizontal="right" vertical="center"/>
      <protection/>
    </xf>
    <xf numFmtId="4" fontId="15" fillId="4" borderId="66" xfId="0" applyNumberFormat="1" applyFont="1" applyFill="1" applyBorder="1" applyAlignment="1" applyProtection="1">
      <alignment horizontal="right" vertical="center"/>
      <protection/>
    </xf>
    <xf numFmtId="4" fontId="15" fillId="4" borderId="62" xfId="0" applyNumberFormat="1" applyFont="1" applyFill="1" applyBorder="1" applyAlignment="1" applyProtection="1">
      <alignment horizontal="right" vertical="center"/>
      <protection/>
    </xf>
    <xf numFmtId="4" fontId="15" fillId="4" borderId="65" xfId="0" applyNumberFormat="1" applyFont="1" applyFill="1" applyBorder="1" applyAlignment="1" applyProtection="1">
      <alignment horizontal="right" vertical="center"/>
      <protection/>
    </xf>
    <xf numFmtId="0" fontId="15" fillId="4" borderId="74" xfId="0" applyNumberFormat="1" applyFont="1" applyFill="1" applyBorder="1" applyAlignment="1" applyProtection="1">
      <alignment horizontal="left" vertical="center"/>
      <protection/>
    </xf>
    <xf numFmtId="0" fontId="15" fillId="4" borderId="30" xfId="0" applyNumberFormat="1" applyFont="1" applyFill="1" applyBorder="1" applyAlignment="1" applyProtection="1">
      <alignment horizontal="left" vertical="center"/>
      <protection/>
    </xf>
    <xf numFmtId="4" fontId="11" fillId="4" borderId="86" xfId="0" applyNumberFormat="1" applyFont="1" applyFill="1" applyBorder="1" applyAlignment="1" applyProtection="1">
      <alignment horizontal="center" vertical="center"/>
      <protection/>
    </xf>
    <xf numFmtId="4" fontId="11" fillId="4" borderId="87" xfId="0" applyNumberFormat="1" applyFont="1" applyFill="1" applyBorder="1" applyAlignment="1" applyProtection="1">
      <alignment horizontal="center" vertical="center"/>
      <protection/>
    </xf>
    <xf numFmtId="4" fontId="11" fillId="4" borderId="88" xfId="0" applyNumberFormat="1" applyFont="1" applyFill="1" applyBorder="1" applyAlignment="1" applyProtection="1">
      <alignment horizontal="center" vertical="center"/>
      <protection/>
    </xf>
    <xf numFmtId="0" fontId="15" fillId="4" borderId="56" xfId="0" applyNumberFormat="1" applyFont="1" applyFill="1" applyBorder="1" applyAlignment="1" applyProtection="1">
      <alignment horizontal="left" vertical="center"/>
      <protection/>
    </xf>
    <xf numFmtId="0" fontId="15" fillId="4" borderId="12" xfId="0" applyNumberFormat="1" applyFont="1" applyFill="1" applyBorder="1" applyAlignment="1" applyProtection="1">
      <alignment horizontal="left" vertical="center"/>
      <protection/>
    </xf>
    <xf numFmtId="0" fontId="15" fillId="4" borderId="61" xfId="0" applyNumberFormat="1" applyFont="1" applyFill="1" applyBorder="1" applyAlignment="1" applyProtection="1">
      <alignment horizontal="left" vertical="center"/>
      <protection/>
    </xf>
    <xf numFmtId="0" fontId="15" fillId="4" borderId="37" xfId="0" applyNumberFormat="1" applyFont="1" applyFill="1" applyBorder="1" applyAlignment="1" applyProtection="1">
      <alignment horizontal="left" vertical="center"/>
      <protection/>
    </xf>
    <xf numFmtId="0" fontId="15" fillId="34" borderId="74" xfId="0" applyNumberFormat="1" applyFont="1" applyFill="1" applyBorder="1" applyAlignment="1" applyProtection="1">
      <alignment horizontal="left" vertical="center"/>
      <protection/>
    </xf>
    <xf numFmtId="0" fontId="15" fillId="34" borderId="30" xfId="0" applyNumberFormat="1" applyFont="1" applyFill="1" applyBorder="1" applyAlignment="1" applyProtection="1">
      <alignment horizontal="left" vertical="center"/>
      <protection/>
    </xf>
    <xf numFmtId="4" fontId="11" fillId="34" borderId="86" xfId="0" applyNumberFormat="1" applyFont="1" applyFill="1" applyBorder="1" applyAlignment="1" applyProtection="1">
      <alignment horizontal="center" vertical="center"/>
      <protection/>
    </xf>
    <xf numFmtId="4" fontId="11" fillId="34" borderId="87" xfId="0" applyNumberFormat="1" applyFont="1" applyFill="1" applyBorder="1" applyAlignment="1" applyProtection="1">
      <alignment horizontal="center" vertical="center"/>
      <protection/>
    </xf>
    <xf numFmtId="4" fontId="11" fillId="34" borderId="88" xfId="0" applyNumberFormat="1" applyFont="1" applyFill="1" applyBorder="1" applyAlignment="1" applyProtection="1">
      <alignment horizontal="center" vertical="center"/>
      <protection/>
    </xf>
    <xf numFmtId="0" fontId="15" fillId="34" borderId="56" xfId="0" applyNumberFormat="1" applyFont="1" applyFill="1" applyBorder="1" applyAlignment="1" applyProtection="1">
      <alignment horizontal="left" vertical="center"/>
      <protection/>
    </xf>
    <xf numFmtId="0" fontId="15" fillId="34" borderId="12" xfId="0" applyNumberFormat="1" applyFont="1" applyFill="1" applyBorder="1" applyAlignment="1" applyProtection="1">
      <alignment horizontal="left" vertical="center"/>
      <protection/>
    </xf>
    <xf numFmtId="0" fontId="15" fillId="34" borderId="61" xfId="0" applyNumberFormat="1" applyFont="1" applyFill="1" applyBorder="1" applyAlignment="1" applyProtection="1">
      <alignment horizontal="left" vertical="center"/>
      <protection/>
    </xf>
    <xf numFmtId="0" fontId="15" fillId="34" borderId="37" xfId="0" applyNumberFormat="1" applyFont="1" applyFill="1" applyBorder="1" applyAlignment="1" applyProtection="1">
      <alignment horizontal="left" vertical="center"/>
      <protection/>
    </xf>
    <xf numFmtId="4" fontId="11" fillId="33" borderId="28" xfId="0" applyNumberFormat="1" applyFont="1" applyFill="1" applyBorder="1" applyAlignment="1" applyProtection="1">
      <alignment horizontal="center" vertical="center"/>
      <protection/>
    </xf>
    <xf numFmtId="4" fontId="11" fillId="33" borderId="14" xfId="0" applyNumberFormat="1" applyFont="1" applyFill="1" applyBorder="1" applyAlignment="1" applyProtection="1">
      <alignment horizontal="center" vertical="center"/>
      <protection/>
    </xf>
    <xf numFmtId="4" fontId="11" fillId="33" borderId="35" xfId="0" applyNumberFormat="1" applyFont="1" applyFill="1" applyBorder="1" applyAlignment="1" applyProtection="1">
      <alignment horizontal="center" vertical="center"/>
      <protection/>
    </xf>
    <xf numFmtId="0" fontId="15" fillId="33" borderId="56" xfId="0" applyNumberFormat="1" applyFont="1" applyFill="1" applyBorder="1" applyAlignment="1" applyProtection="1">
      <alignment horizontal="left" vertical="center"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15" fillId="33" borderId="61" xfId="0" applyNumberFormat="1" applyFont="1" applyFill="1" applyBorder="1" applyAlignment="1" applyProtection="1">
      <alignment horizontal="left" vertical="center"/>
      <protection/>
    </xf>
    <xf numFmtId="0" fontId="15" fillId="33" borderId="37" xfId="0" applyNumberFormat="1" applyFont="1" applyFill="1" applyBorder="1" applyAlignment="1" applyProtection="1">
      <alignment horizontal="left" vertical="center"/>
      <protection/>
    </xf>
    <xf numFmtId="0" fontId="11" fillId="0" borderId="89" xfId="0" applyNumberFormat="1" applyFont="1" applyBorder="1" applyAlignment="1" applyProtection="1">
      <alignment horizontal="center" vertical="center"/>
      <protection/>
    </xf>
    <xf numFmtId="0" fontId="11" fillId="0" borderId="90" xfId="0" applyNumberFormat="1" applyFont="1" applyBorder="1" applyAlignment="1" applyProtection="1">
      <alignment horizontal="center" vertical="center"/>
      <protection/>
    </xf>
    <xf numFmtId="0" fontId="11" fillId="0" borderId="91" xfId="0" applyNumberFormat="1" applyFont="1" applyBorder="1" applyAlignment="1" applyProtection="1">
      <alignment horizontal="center" vertical="center"/>
      <protection/>
    </xf>
    <xf numFmtId="0" fontId="11" fillId="0" borderId="23" xfId="0" applyNumberFormat="1" applyFont="1" applyBorder="1" applyAlignment="1" applyProtection="1">
      <alignment horizontal="center" vertical="center"/>
      <protection/>
    </xf>
    <xf numFmtId="0" fontId="15" fillId="3" borderId="90" xfId="0" applyNumberFormat="1" applyFont="1" applyFill="1" applyBorder="1" applyAlignment="1" applyProtection="1">
      <alignment horizontal="center"/>
      <protection/>
    </xf>
    <xf numFmtId="0" fontId="15" fillId="3" borderId="92" xfId="0" applyNumberFormat="1" applyFont="1" applyFill="1" applyBorder="1" applyAlignment="1" applyProtection="1">
      <alignment horizontal="center"/>
      <protection/>
    </xf>
    <xf numFmtId="0" fontId="15" fillId="3" borderId="93" xfId="0" applyNumberFormat="1" applyFont="1" applyFill="1" applyBorder="1" applyAlignment="1" applyProtection="1">
      <alignment horizontal="center"/>
      <protection/>
    </xf>
    <xf numFmtId="0" fontId="15" fillId="33" borderId="74" xfId="0" applyNumberFormat="1" applyFont="1" applyFill="1" applyBorder="1" applyAlignment="1" applyProtection="1">
      <alignment horizontal="left"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9" fillId="43" borderId="47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43" borderId="47" xfId="0" applyFont="1" applyFill="1" applyBorder="1" applyAlignment="1">
      <alignment horizontal="center" vertical="justify"/>
    </xf>
    <xf numFmtId="0" fontId="37" fillId="43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6" fillId="0" borderId="47" xfId="0" applyFont="1" applyBorder="1" applyAlignment="1">
      <alignment horizontal="center" vertical="justify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 3" xfId="59"/>
    <cellStyle name="Normal 3" xfId="60"/>
    <cellStyle name="Normal 5" xfId="61"/>
    <cellStyle name="Normal 6" xfId="62"/>
    <cellStyle name="Normal 6 2" xfId="63"/>
    <cellStyle name="Normal_TABELE - IZVRŠENJE  2012 -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KBC%20ZEMUN%20-TABELE%20JAN-JUN%20%20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KBC%20ZEMUN%20-%20IZVR&#352;ENJE%20JAN-DEC%20ZA%202023.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KАПАЦИТЕТ-RFZO "/>
      <sheetName val="6А-КАПАЦИТЕТ-UKUPNO"/>
      <sheetName val="7-ПРАТИОЦИ РФЗО"/>
      <sheetName val="7А-ПРАТИОЦИ УКУПНО"/>
      <sheetName val="8-ДНЕВНА БОЛН.РФЗО"/>
      <sheetName val="9-НЕОНАТОЛОГИЈА РФЗО"/>
      <sheetName val="10 - ПРЕГЛЕДИ РФЗО STARO"/>
      <sheetName val="10A- ПРЕГЛЕДИ УКУП.STARO"/>
      <sheetName val="10 - ПРЕГЛЕДИ РФЗО"/>
      <sheetName val="10A- ПРЕГЛЕДИ УКУПНО "/>
      <sheetName val="11  OПЕРАЦИЈЕ РФЗО"/>
      <sheetName val="12-ДСГ"/>
      <sheetName val="13-USLUGE RFZO"/>
      <sheetName val="14-ДИЈАГНОСТИКА РФЗО"/>
      <sheetName val="15-ЛАБОРАТОРИЈА"/>
      <sheetName val="15-ЛАБОРАТОРИЈА "/>
      <sheetName val="15-ЛАБОРАТОРИЈА РФЗО"/>
      <sheetName val="16-ДИЈАЛИЗА РФЗО"/>
      <sheetName val="17-18KRV"/>
      <sheetName val="LEKOVI ISPRAVKA"/>
      <sheetName val="19-LEKOVI-RFZO-NE"/>
      <sheetName val="20-УГРАДНИ РФЗО-NE"/>
      <sheetName val="19-LEKOVI-RFZO"/>
      <sheetName val="20-УГРАДНИ РФЗО"/>
      <sheetName val=" 21-SANITETSKI RFZO"/>
      <sheetName val="22-LISTE ČEKANJA РФЗО"/>
      <sheetName val="23 - ZBIRNO USLUGE"/>
      <sheetName val="22-ЛИСТЕ ЧЕКАЊА ЗА ЉИЉУ ЕЛЕНКОВ"/>
      <sheetName val="22-ЛИСТЕ ЧЕКАЊА ЗА ДР БИЉАНУ"/>
      <sheetName val="PLAN 2020 ZA VERU "/>
      <sheetName val="15-TRAN.PLAN 2020 ZA CECU"/>
      <sheetName val="PATOH.KOREKCIJA PLANA 2020"/>
    </sheetNames>
    <sheetDataSet>
      <sheetData sheetId="17">
        <row r="11">
          <cell r="E11">
            <v>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-ЛИЦА И ДАНИ РФЗО"/>
      <sheetName val="6А ЛИЦА И ДАНИ УКУПНО"/>
      <sheetName val="6B-КАПАЦИТЕТ И КОРИШЋЕЊ COVID19"/>
      <sheetName val="7-ПРАТИОЦИ РФЗО"/>
      <sheetName val="7А-ПРАТИОЦИ УКУПНО"/>
      <sheetName val="8-ДНЕВНА БОЛН.РФЗО"/>
      <sheetName val="9-НЕОНАТОЛОГИЈА РФЗО"/>
      <sheetName val="10 - ПРЕГЛЕДИ РФЗО"/>
      <sheetName val="10A- ПРЕГЛЕДИ УКУПНО "/>
      <sheetName val="11 -  OПЕРАЦИЈЕ  РФЗО"/>
      <sheetName val="12-ДСГ"/>
      <sheetName val="14-ДИЈАГНОСТИКА РФЗО"/>
      <sheetName val="15-ЛАБОРАТОРИЈА РФЗО"/>
      <sheetName val="16-ДИЈАЛИЗА РФЗО"/>
      <sheetName val="17-KRV"/>
      <sheetName val="SNEŽA"/>
      <sheetName val="18-ЛЕКОВИ"/>
      <sheetName val="19-УГРАДНИ-ne"/>
      <sheetName val="19-УГРАДНИ "/>
      <sheetName val="20-SANITETSKI -RFZO"/>
      <sheetName val="21-LISTE ČEKANJA - RFZO"/>
      <sheetName val="21-LISTE ČEKANJA -DA POPUNE OVO"/>
      <sheetName val="22-ZBIRNA USLUGE"/>
      <sheetName val="ЗА СНЕЖУ"/>
    </sheetNames>
    <sheetDataSet>
      <sheetData sheetId="13">
        <row r="21">
          <cell r="V21">
            <v>41985500</v>
          </cell>
        </row>
      </sheetData>
      <sheetData sheetId="14">
        <row r="79">
          <cell r="F79">
            <v>39794269.13999999</v>
          </cell>
        </row>
      </sheetData>
      <sheetData sheetId="16">
        <row r="9">
          <cell r="I9">
            <v>41579790.519999996</v>
          </cell>
        </row>
        <row r="153">
          <cell r="I153">
            <v>307697142.05</v>
          </cell>
        </row>
        <row r="155">
          <cell r="I155">
            <v>0</v>
          </cell>
        </row>
        <row r="157">
          <cell r="I157">
            <v>250334338.11999997</v>
          </cell>
        </row>
      </sheetData>
      <sheetData sheetId="18">
        <row r="10">
          <cell r="AP10">
            <v>26266171.400000002</v>
          </cell>
        </row>
        <row r="169">
          <cell r="AP169">
            <v>18006594.1</v>
          </cell>
        </row>
        <row r="257">
          <cell r="AP257">
            <v>6761185.2</v>
          </cell>
        </row>
        <row r="277">
          <cell r="AP277">
            <v>60081516</v>
          </cell>
        </row>
        <row r="414">
          <cell r="AP414">
            <v>385394.9</v>
          </cell>
        </row>
        <row r="430">
          <cell r="AP430">
            <v>7376605.96</v>
          </cell>
        </row>
      </sheetData>
      <sheetData sheetId="19">
        <row r="9">
          <cell r="C9">
            <v>53934329.72</v>
          </cell>
        </row>
        <row r="10">
          <cell r="C10">
            <v>15996594.83</v>
          </cell>
        </row>
        <row r="11">
          <cell r="C11">
            <v>116931080.83</v>
          </cell>
        </row>
        <row r="12">
          <cell r="C12">
            <v>15150024.02</v>
          </cell>
        </row>
        <row r="13">
          <cell r="C13">
            <v>8891362.92</v>
          </cell>
        </row>
        <row r="14">
          <cell r="C14">
            <v>161202024.21</v>
          </cell>
        </row>
        <row r="15">
          <cell r="C15">
            <v>82983909.84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873"/>
  <sheetViews>
    <sheetView tabSelected="1" zoomScalePageLayoutView="0" workbookViewId="0" topLeftCell="A10">
      <selection activeCell="I807" sqref="I807"/>
    </sheetView>
  </sheetViews>
  <sheetFormatPr defaultColWidth="9.140625" defaultRowHeight="12.75"/>
  <cols>
    <col min="1" max="1" width="2.421875" style="8" customWidth="1"/>
    <col min="2" max="2" width="10.7109375" style="8" bestFit="1" customWidth="1"/>
    <col min="3" max="3" width="14.7109375" style="8" customWidth="1"/>
    <col min="4" max="4" width="9.8515625" style="8" customWidth="1"/>
    <col min="5" max="5" width="11.421875" style="8" customWidth="1"/>
    <col min="6" max="6" width="10.00390625" style="8" bestFit="1" customWidth="1"/>
    <col min="7" max="7" width="10.00390625" style="8" customWidth="1"/>
    <col min="8" max="8" width="11.140625" style="8" customWidth="1"/>
    <col min="9" max="9" width="9.8515625" style="8" customWidth="1"/>
    <col min="10" max="10" width="11.8515625" style="8" customWidth="1"/>
    <col min="11" max="11" width="9.140625" style="160" hidden="1" customWidth="1"/>
    <col min="12" max="12" width="9.140625" style="8" hidden="1" customWidth="1"/>
    <col min="13" max="13" width="12.28125" style="8" hidden="1" customWidth="1"/>
    <col min="14" max="14" width="9.140625" style="8" hidden="1" customWidth="1"/>
    <col min="15" max="15" width="16.8515625" style="8" hidden="1" customWidth="1"/>
    <col min="16" max="16" width="9.140625" style="8" hidden="1" customWidth="1"/>
    <col min="17" max="17" width="26.7109375" style="8" hidden="1" customWidth="1"/>
    <col min="18" max="20" width="9.140625" style="8" hidden="1" customWidth="1"/>
    <col min="21" max="28" width="0" style="8" hidden="1" customWidth="1"/>
    <col min="29" max="16384" width="9.140625" style="8" customWidth="1"/>
  </cols>
  <sheetData>
    <row r="1" ht="12.75"/>
    <row r="2" ht="12.75"/>
    <row r="3" ht="12.75"/>
    <row r="4" spans="1:10" ht="15.75">
      <c r="A4" s="588" t="s">
        <v>448</v>
      </c>
      <c r="B4" s="588"/>
      <c r="C4" s="588"/>
      <c r="D4" s="588"/>
      <c r="E4" s="588"/>
      <c r="F4" s="588"/>
      <c r="G4" s="588"/>
      <c r="H4" s="588"/>
      <c r="I4" s="588"/>
      <c r="J4" s="588"/>
    </row>
    <row r="5" ht="12.75"/>
    <row r="6" ht="12.75"/>
    <row r="7" ht="12.75"/>
    <row r="8" ht="12.75"/>
    <row r="9" ht="18" customHeight="1"/>
    <row r="10" ht="18" customHeight="1"/>
    <row r="11" ht="18" customHeight="1"/>
    <row r="12" spans="1:10" ht="60.75" customHeight="1">
      <c r="A12" s="603" t="s">
        <v>63</v>
      </c>
      <c r="B12" s="603"/>
      <c r="C12" s="603"/>
      <c r="D12" s="603"/>
      <c r="E12" s="603"/>
      <c r="F12" s="603"/>
      <c r="G12" s="603"/>
      <c r="H12" s="603"/>
      <c r="I12" s="603"/>
      <c r="J12" s="603"/>
    </row>
    <row r="13" spans="1:10" ht="54.75" customHeight="1">
      <c r="A13" s="592" t="s">
        <v>169</v>
      </c>
      <c r="B13" s="592"/>
      <c r="C13" s="592"/>
      <c r="D13" s="592"/>
      <c r="E13" s="592"/>
      <c r="F13" s="592"/>
      <c r="G13" s="592"/>
      <c r="H13" s="592"/>
      <c r="I13" s="592"/>
      <c r="J13" s="592"/>
    </row>
    <row r="14" spans="1:10" ht="54.7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67.5" customHeight="1">
      <c r="A15" s="603" t="s">
        <v>64</v>
      </c>
      <c r="B15" s="603"/>
      <c r="C15" s="603"/>
      <c r="D15" s="603"/>
      <c r="E15" s="603"/>
      <c r="F15" s="603"/>
      <c r="G15" s="603"/>
      <c r="H15" s="603"/>
      <c r="I15" s="603"/>
      <c r="J15" s="603"/>
    </row>
    <row r="16" spans="1:10" ht="105" customHeight="1">
      <c r="A16" s="604" t="s">
        <v>517</v>
      </c>
      <c r="B16" s="604"/>
      <c r="C16" s="604"/>
      <c r="D16" s="604"/>
      <c r="E16" s="604"/>
      <c r="F16" s="604"/>
      <c r="G16" s="604"/>
      <c r="H16" s="604"/>
      <c r="I16" s="604"/>
      <c r="J16" s="604"/>
    </row>
    <row r="17" spans="1:1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2:9" ht="18" customHeight="1">
      <c r="B18" s="232"/>
      <c r="C18" s="232"/>
      <c r="D18" s="232"/>
      <c r="E18" s="232"/>
      <c r="F18" s="232"/>
      <c r="G18" s="232"/>
      <c r="H18" s="232"/>
      <c r="I18" s="232"/>
    </row>
    <row r="19" spans="2:9" ht="18" customHeight="1">
      <c r="B19" s="12"/>
      <c r="C19" s="12"/>
      <c r="D19" s="12"/>
      <c r="E19" s="12"/>
      <c r="F19" s="12"/>
      <c r="G19" s="12"/>
      <c r="H19" s="13"/>
      <c r="I19" s="13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589" t="s">
        <v>3</v>
      </c>
      <c r="B30" s="589"/>
      <c r="C30" s="589"/>
      <c r="D30" s="589"/>
      <c r="E30" s="589"/>
      <c r="F30" s="589"/>
      <c r="G30" s="589"/>
      <c r="H30" s="589"/>
      <c r="I30" s="589"/>
      <c r="J30" s="589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:10" ht="15.75">
      <c r="A46" s="590" t="s">
        <v>16</v>
      </c>
      <c r="B46" s="590"/>
      <c r="C46" s="590"/>
      <c r="D46" s="590"/>
      <c r="E46" s="590"/>
      <c r="F46" s="590"/>
      <c r="G46" s="590"/>
      <c r="H46" s="590"/>
      <c r="I46" s="590"/>
      <c r="J46" s="590"/>
    </row>
    <row r="47" ht="12.75"/>
    <row r="48" ht="12.75"/>
    <row r="49" ht="12.75"/>
    <row r="50" ht="12.75"/>
    <row r="51" spans="2:8" ht="12.75">
      <c r="B51" s="11" t="s">
        <v>36</v>
      </c>
      <c r="C51" s="8" t="s">
        <v>134</v>
      </c>
      <c r="H51" s="8">
        <v>1</v>
      </c>
    </row>
    <row r="52" ht="12.75">
      <c r="B52" s="11"/>
    </row>
    <row r="53" spans="2:8" ht="12.75">
      <c r="B53" s="11" t="s">
        <v>37</v>
      </c>
      <c r="C53" s="8" t="s">
        <v>135</v>
      </c>
      <c r="H53" s="8">
        <v>2</v>
      </c>
    </row>
    <row r="54" ht="12.75">
      <c r="B54" s="11"/>
    </row>
    <row r="55" spans="2:8" ht="12.75">
      <c r="B55" s="11" t="s">
        <v>39</v>
      </c>
      <c r="C55" s="8" t="s">
        <v>136</v>
      </c>
      <c r="H55" s="8">
        <v>3</v>
      </c>
    </row>
    <row r="56" ht="12.75">
      <c r="B56" s="11"/>
    </row>
    <row r="57" spans="2:8" ht="12.75">
      <c r="B57" s="11" t="s">
        <v>40</v>
      </c>
      <c r="C57" s="8" t="s">
        <v>137</v>
      </c>
      <c r="H57" s="8">
        <v>4</v>
      </c>
    </row>
    <row r="58" ht="12.75">
      <c r="B58" s="11"/>
    </row>
    <row r="59" spans="2:8" ht="12.75">
      <c r="B59" s="11" t="s">
        <v>41</v>
      </c>
      <c r="C59" s="8" t="s">
        <v>138</v>
      </c>
      <c r="H59" s="8">
        <v>5</v>
      </c>
    </row>
    <row r="60" ht="12.75">
      <c r="B60" s="11"/>
    </row>
    <row r="61" spans="2:8" ht="12.75">
      <c r="B61" s="11" t="s">
        <v>70</v>
      </c>
      <c r="C61" s="8" t="s">
        <v>139</v>
      </c>
      <c r="H61" s="8">
        <v>6</v>
      </c>
    </row>
    <row r="62" ht="12.75">
      <c r="B62" s="11"/>
    </row>
    <row r="63" spans="2:8" ht="12.75">
      <c r="B63" s="11" t="s">
        <v>71</v>
      </c>
      <c r="C63" s="8" t="s">
        <v>140</v>
      </c>
      <c r="H63" s="8">
        <v>7</v>
      </c>
    </row>
    <row r="64" ht="12.75">
      <c r="B64" s="11"/>
    </row>
    <row r="65" spans="2:8" ht="12.75">
      <c r="B65" s="11" t="s">
        <v>72</v>
      </c>
      <c r="C65" s="8" t="s">
        <v>141</v>
      </c>
      <c r="H65" s="8">
        <v>7</v>
      </c>
    </row>
    <row r="66" ht="12.75">
      <c r="B66" s="11"/>
    </row>
    <row r="67" spans="2:8" ht="12.75">
      <c r="B67" s="11" t="s">
        <v>156</v>
      </c>
      <c r="C67" s="8" t="s">
        <v>157</v>
      </c>
      <c r="H67" s="8">
        <v>7</v>
      </c>
    </row>
    <row r="68" ht="12.75">
      <c r="B68" s="11"/>
    </row>
    <row r="69" spans="2:8" ht="12.75">
      <c r="B69" s="11" t="s">
        <v>73</v>
      </c>
      <c r="C69" s="8" t="s">
        <v>142</v>
      </c>
      <c r="H69" s="8">
        <v>8</v>
      </c>
    </row>
    <row r="70" ht="12.75">
      <c r="B70" s="11"/>
    </row>
    <row r="71" spans="2:8" ht="12.75">
      <c r="B71" s="11" t="s">
        <v>74</v>
      </c>
      <c r="C71" s="8" t="s">
        <v>143</v>
      </c>
      <c r="H71" s="8">
        <v>9</v>
      </c>
    </row>
    <row r="72" ht="12.75">
      <c r="B72" s="11"/>
    </row>
    <row r="73" spans="2:8" ht="12.75">
      <c r="B73" s="11" t="s">
        <v>75</v>
      </c>
      <c r="C73" s="8" t="s">
        <v>144</v>
      </c>
      <c r="H73" s="17" t="s">
        <v>158</v>
      </c>
    </row>
    <row r="74" ht="12.75">
      <c r="B74" s="11"/>
    </row>
    <row r="75" spans="2:8" ht="12.75">
      <c r="B75" s="11" t="s">
        <v>76</v>
      </c>
      <c r="C75" s="8" t="s">
        <v>155</v>
      </c>
      <c r="H75" s="8">
        <v>11</v>
      </c>
    </row>
    <row r="76" ht="12.75">
      <c r="B76" s="11"/>
    </row>
    <row r="77" spans="2:8" ht="12.75">
      <c r="B77" s="11" t="s">
        <v>145</v>
      </c>
      <c r="C77" s="8" t="s">
        <v>146</v>
      </c>
      <c r="H77" s="8">
        <v>12</v>
      </c>
    </row>
    <row r="78" ht="12.75">
      <c r="B78" s="11"/>
    </row>
    <row r="79" spans="2:8" ht="12.75">
      <c r="B79" s="11" t="s">
        <v>147</v>
      </c>
      <c r="C79" s="8" t="s">
        <v>148</v>
      </c>
      <c r="H79" s="8">
        <v>13</v>
      </c>
    </row>
    <row r="80" ht="12.75">
      <c r="B80" s="11"/>
    </row>
    <row r="81" spans="2:8" ht="12.75">
      <c r="B81" s="11" t="s">
        <v>149</v>
      </c>
      <c r="C81" s="8" t="s">
        <v>122</v>
      </c>
      <c r="H81" s="8">
        <v>13</v>
      </c>
    </row>
    <row r="82" ht="12.75">
      <c r="B82" s="11"/>
    </row>
    <row r="83" spans="2:8" ht="12.75">
      <c r="B83" s="11" t="s">
        <v>150</v>
      </c>
      <c r="C83" s="8" t="s">
        <v>151</v>
      </c>
      <c r="H83" s="8">
        <v>14</v>
      </c>
    </row>
    <row r="84" ht="12.75"/>
    <row r="85" spans="2:8" ht="12.75">
      <c r="B85" s="11" t="s">
        <v>152</v>
      </c>
      <c r="C85" s="8" t="s">
        <v>154</v>
      </c>
      <c r="H85" s="8">
        <v>15</v>
      </c>
    </row>
    <row r="86" ht="12.75">
      <c r="B86" s="11"/>
    </row>
    <row r="87" spans="2:8" ht="12.75">
      <c r="B87" s="11" t="s">
        <v>153</v>
      </c>
      <c r="C87" s="8" t="s">
        <v>0</v>
      </c>
      <c r="H87" s="8">
        <v>16</v>
      </c>
    </row>
    <row r="88" ht="12.75">
      <c r="B88" s="11"/>
    </row>
    <row r="89" ht="12.75">
      <c r="B89" s="11"/>
    </row>
    <row r="90" ht="12.75">
      <c r="B90" s="11"/>
    </row>
    <row r="91" ht="12.75"/>
    <row r="92" ht="12.75"/>
    <row r="93" spans="1:10" ht="18.75">
      <c r="A93" s="591" t="s">
        <v>17</v>
      </c>
      <c r="B93" s="591"/>
      <c r="C93" s="591"/>
      <c r="D93" s="591"/>
      <c r="E93" s="591"/>
      <c r="F93" s="591"/>
      <c r="G93" s="591"/>
      <c r="H93" s="591"/>
      <c r="I93" s="591"/>
      <c r="J93" s="591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spans="5:6" ht="14.25">
      <c r="E105" s="19">
        <v>1</v>
      </c>
      <c r="F105" s="15"/>
    </row>
    <row r="106" ht="12.75"/>
    <row r="107" spans="2:5" ht="15.75">
      <c r="B107" s="203" t="s">
        <v>4</v>
      </c>
      <c r="C107" s="203"/>
      <c r="D107" s="203"/>
      <c r="E107" s="203"/>
    </row>
    <row r="108" ht="12.75"/>
    <row r="109" spans="2:9" ht="15.75">
      <c r="B109" s="16" t="s">
        <v>5</v>
      </c>
      <c r="C109" s="16"/>
      <c r="D109" s="16"/>
      <c r="E109" s="16"/>
      <c r="F109" s="16"/>
      <c r="G109" s="16"/>
      <c r="H109" s="16"/>
      <c r="I109" s="16"/>
    </row>
    <row r="110" ht="12.75"/>
    <row r="111" spans="1:10" ht="15">
      <c r="A111" s="20"/>
      <c r="B111" s="20" t="s">
        <v>474</v>
      </c>
      <c r="C111" s="20"/>
      <c r="D111" s="20"/>
      <c r="E111" s="20"/>
      <c r="F111" s="20"/>
      <c r="G111" s="20"/>
      <c r="H111" s="20"/>
      <c r="I111" s="20"/>
      <c r="J111" s="20"/>
    </row>
    <row r="112" spans="1:10" ht="15">
      <c r="A112" s="20"/>
      <c r="B112" s="20" t="s">
        <v>475</v>
      </c>
      <c r="C112" s="20"/>
      <c r="D112" s="20"/>
      <c r="E112" s="20"/>
      <c r="F112" s="20"/>
      <c r="G112" s="20"/>
      <c r="H112" s="20"/>
      <c r="I112" s="20"/>
      <c r="J112" s="20"/>
    </row>
    <row r="113" spans="1:10" ht="15">
      <c r="A113" s="20"/>
      <c r="B113" s="20" t="s">
        <v>476</v>
      </c>
      <c r="C113" s="20"/>
      <c r="D113" s="20"/>
      <c r="E113" s="20"/>
      <c r="F113" s="20"/>
      <c r="G113" s="20"/>
      <c r="H113" s="20"/>
      <c r="I113" s="20"/>
      <c r="J113" s="20"/>
    </row>
    <row r="114" spans="1:10" ht="15">
      <c r="A114" s="20"/>
      <c r="B114" s="399" t="s">
        <v>477</v>
      </c>
      <c r="C114" s="20"/>
      <c r="D114" s="20"/>
      <c r="E114" s="20"/>
      <c r="F114" s="20"/>
      <c r="G114" s="20"/>
      <c r="H114" s="20"/>
      <c r="I114" s="20"/>
      <c r="J114" s="20"/>
    </row>
    <row r="115" spans="1:10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">
      <c r="A116" s="20"/>
      <c r="B116" s="15" t="s">
        <v>478</v>
      </c>
      <c r="C116" s="15"/>
      <c r="D116" s="15"/>
      <c r="E116" s="15"/>
      <c r="F116" s="15"/>
      <c r="G116" s="15"/>
      <c r="H116" s="15"/>
      <c r="I116" s="15"/>
      <c r="J116" s="15"/>
    </row>
    <row r="117" spans="1:10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">
      <c r="A118" s="20"/>
      <c r="B118" s="21" t="s">
        <v>479</v>
      </c>
      <c r="C118" s="21"/>
      <c r="D118" s="21"/>
      <c r="E118" s="21"/>
      <c r="F118" s="20"/>
      <c r="G118" s="20"/>
      <c r="H118" s="20"/>
      <c r="I118" s="20"/>
      <c r="J118" s="20"/>
    </row>
    <row r="119" spans="1:10" ht="15">
      <c r="A119" s="20"/>
      <c r="B119" s="400" t="s">
        <v>480</v>
      </c>
      <c r="C119" s="21"/>
      <c r="D119" s="21"/>
      <c r="E119" s="21"/>
      <c r="F119" s="20"/>
      <c r="G119" s="20"/>
      <c r="H119" s="20"/>
      <c r="I119" s="20"/>
      <c r="J119" s="20"/>
    </row>
    <row r="120" spans="1:10" ht="15">
      <c r="A120" s="20"/>
      <c r="B120" s="400" t="s">
        <v>481</v>
      </c>
      <c r="C120" s="21"/>
      <c r="D120" s="21"/>
      <c r="E120" s="21"/>
      <c r="F120" s="20"/>
      <c r="G120" s="20"/>
      <c r="H120" s="20"/>
      <c r="I120" s="20"/>
      <c r="J120" s="20"/>
    </row>
    <row r="121" spans="1:10" ht="15">
      <c r="A121" s="20"/>
      <c r="B121" s="400" t="s">
        <v>482</v>
      </c>
      <c r="C121" s="21"/>
      <c r="D121" s="21"/>
      <c r="E121" s="21"/>
      <c r="F121" s="20"/>
      <c r="G121" s="20"/>
      <c r="H121" s="20"/>
      <c r="I121" s="20"/>
      <c r="J121" s="20"/>
    </row>
    <row r="122" spans="1:10" ht="15">
      <c r="A122" s="20"/>
      <c r="B122" s="401"/>
      <c r="C122" s="20"/>
      <c r="D122" s="20"/>
      <c r="E122" s="20"/>
      <c r="F122" s="20"/>
      <c r="G122" s="20"/>
      <c r="H122" s="20"/>
      <c r="I122" s="20"/>
      <c r="J122" s="20"/>
    </row>
    <row r="123" spans="1:10" ht="15">
      <c r="A123" s="20"/>
      <c r="B123" s="20"/>
      <c r="C123" s="20"/>
      <c r="D123" s="20"/>
      <c r="E123" s="21" t="s">
        <v>483</v>
      </c>
      <c r="F123" s="20"/>
      <c r="G123" s="20"/>
      <c r="H123" s="20"/>
      <c r="I123" s="20"/>
      <c r="J123" s="20"/>
    </row>
    <row r="124" spans="1:10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">
      <c r="A125" s="20"/>
      <c r="B125" s="20" t="s">
        <v>484</v>
      </c>
      <c r="C125" s="20"/>
      <c r="D125" s="20"/>
      <c r="E125" s="20"/>
      <c r="F125" s="20"/>
      <c r="G125" s="20"/>
      <c r="H125" s="20"/>
      <c r="I125" s="20"/>
      <c r="J125" s="20"/>
    </row>
    <row r="126" spans="1:10" ht="15">
      <c r="A126" s="20"/>
      <c r="B126" s="20" t="s">
        <v>7</v>
      </c>
      <c r="C126" s="20"/>
      <c r="D126" s="20"/>
      <c r="E126" s="20"/>
      <c r="F126" s="20"/>
      <c r="G126" s="20"/>
      <c r="H126" s="20"/>
      <c r="I126" s="20"/>
      <c r="J126" s="20"/>
    </row>
    <row r="127" ht="15">
      <c r="B127" s="20" t="s">
        <v>11</v>
      </c>
    </row>
    <row r="128" ht="14.25">
      <c r="B128" s="402" t="s">
        <v>485</v>
      </c>
    </row>
    <row r="129" spans="2:8" ht="15">
      <c r="B129" s="20" t="s">
        <v>422</v>
      </c>
      <c r="C129" s="20"/>
      <c r="D129" s="20"/>
      <c r="E129" s="20"/>
      <c r="F129" s="20"/>
      <c r="G129" s="20"/>
      <c r="H129" s="20"/>
    </row>
    <row r="130" spans="2:8" ht="15">
      <c r="B130" s="402" t="s">
        <v>486</v>
      </c>
      <c r="C130" s="20"/>
      <c r="D130" s="20"/>
      <c r="E130" s="20"/>
      <c r="F130" s="20"/>
      <c r="G130" s="20"/>
      <c r="H130" s="20"/>
    </row>
    <row r="131" spans="2:10" ht="15">
      <c r="B131" s="22" t="s">
        <v>423</v>
      </c>
      <c r="C131" s="22"/>
      <c r="D131" s="22"/>
      <c r="E131" s="22"/>
      <c r="F131" s="22"/>
      <c r="G131" s="22"/>
      <c r="H131" s="22"/>
      <c r="I131" s="22"/>
      <c r="J131" s="22"/>
    </row>
    <row r="132" spans="2:10" ht="15">
      <c r="B132" s="22" t="s">
        <v>424</v>
      </c>
      <c r="C132" s="22"/>
      <c r="D132" s="22"/>
      <c r="E132" s="22"/>
      <c r="F132" s="22"/>
      <c r="G132" s="22"/>
      <c r="H132" s="22"/>
      <c r="I132" s="22"/>
      <c r="J132" s="22"/>
    </row>
    <row r="133" spans="2:10" ht="15">
      <c r="B133" s="22" t="s">
        <v>425</v>
      </c>
      <c r="C133" s="22"/>
      <c r="D133" s="22"/>
      <c r="E133" s="22"/>
      <c r="F133" s="22"/>
      <c r="G133" s="22"/>
      <c r="H133" s="22"/>
      <c r="I133" s="22"/>
      <c r="J133" s="22"/>
    </row>
    <row r="134" spans="2:10" ht="15">
      <c r="B134" s="22" t="s">
        <v>426</v>
      </c>
      <c r="C134" s="22"/>
      <c r="D134" s="22"/>
      <c r="E134" s="22"/>
      <c r="F134" s="22"/>
      <c r="G134" s="22"/>
      <c r="H134" s="22"/>
      <c r="I134" s="22"/>
      <c r="J134" s="22"/>
    </row>
    <row r="135" spans="2:10" ht="15">
      <c r="B135" s="22" t="s">
        <v>427</v>
      </c>
      <c r="C135" s="22"/>
      <c r="D135" s="22"/>
      <c r="E135" s="22"/>
      <c r="F135" s="22"/>
      <c r="G135" s="22"/>
      <c r="H135" s="22"/>
      <c r="I135" s="22"/>
      <c r="J135" s="22"/>
    </row>
    <row r="136" spans="2:10" ht="15">
      <c r="B136" s="22" t="s">
        <v>428</v>
      </c>
      <c r="C136" s="22"/>
      <c r="D136" s="22"/>
      <c r="E136" s="22"/>
      <c r="F136" s="22"/>
      <c r="G136" s="22"/>
      <c r="H136" s="22"/>
      <c r="I136" s="22"/>
      <c r="J136" s="22"/>
    </row>
    <row r="137" spans="2:10" ht="15">
      <c r="B137" s="22" t="s">
        <v>429</v>
      </c>
      <c r="C137" s="22"/>
      <c r="D137" s="22"/>
      <c r="E137" s="22"/>
      <c r="F137" s="22"/>
      <c r="G137" s="22"/>
      <c r="H137" s="22"/>
      <c r="I137" s="22"/>
      <c r="J137" s="22"/>
    </row>
    <row r="138" spans="2:10" ht="15">
      <c r="B138" s="584" t="s">
        <v>431</v>
      </c>
      <c r="C138" s="584"/>
      <c r="D138" s="584"/>
      <c r="E138" s="584"/>
      <c r="F138" s="584"/>
      <c r="G138" s="584"/>
      <c r="H138" s="584"/>
      <c r="I138" s="22"/>
      <c r="J138" s="22"/>
    </row>
    <row r="139" spans="2:10" ht="15">
      <c r="B139" s="584" t="s">
        <v>409</v>
      </c>
      <c r="C139" s="584"/>
      <c r="D139" s="584"/>
      <c r="E139" s="584"/>
      <c r="F139" s="584"/>
      <c r="G139" s="584"/>
      <c r="H139" s="584"/>
      <c r="I139" s="22"/>
      <c r="J139" s="22"/>
    </row>
    <row r="140" spans="2:10" ht="15">
      <c r="B140" s="584" t="s">
        <v>410</v>
      </c>
      <c r="C140" s="584"/>
      <c r="D140" s="584"/>
      <c r="E140" s="584"/>
      <c r="F140" s="584"/>
      <c r="G140" s="584"/>
      <c r="H140" s="584"/>
      <c r="I140" s="22"/>
      <c r="J140" s="22"/>
    </row>
    <row r="141" spans="2:10" ht="15">
      <c r="B141" s="584" t="s">
        <v>411</v>
      </c>
      <c r="C141" s="584"/>
      <c r="D141" s="584"/>
      <c r="E141" s="584"/>
      <c r="F141" s="584"/>
      <c r="G141" s="584"/>
      <c r="H141" s="584"/>
      <c r="I141" s="22"/>
      <c r="J141" s="22"/>
    </row>
    <row r="142" spans="2:10" ht="15">
      <c r="B142" s="584" t="s">
        <v>412</v>
      </c>
      <c r="C142" s="584"/>
      <c r="D142" s="584"/>
      <c r="E142" s="584"/>
      <c r="F142" s="584"/>
      <c r="G142" s="584"/>
      <c r="H142" s="584"/>
      <c r="I142" s="22"/>
      <c r="J142" s="22"/>
    </row>
    <row r="143" spans="2:10" ht="15">
      <c r="B143" s="584" t="s">
        <v>413</v>
      </c>
      <c r="C143" s="584"/>
      <c r="D143" s="584"/>
      <c r="E143" s="584"/>
      <c r="F143" s="584"/>
      <c r="G143" s="584"/>
      <c r="H143" s="584"/>
      <c r="I143" s="22"/>
      <c r="J143" s="22"/>
    </row>
    <row r="144" spans="2:10" ht="15">
      <c r="B144" s="584" t="s">
        <v>414</v>
      </c>
      <c r="C144" s="584"/>
      <c r="D144" s="584"/>
      <c r="E144" s="584"/>
      <c r="F144" s="584"/>
      <c r="G144" s="584"/>
      <c r="H144" s="584"/>
      <c r="I144" s="22"/>
      <c r="J144" s="22"/>
    </row>
    <row r="145" spans="2:10" ht="15">
      <c r="B145" s="584" t="s">
        <v>415</v>
      </c>
      <c r="C145" s="584"/>
      <c r="D145" s="584"/>
      <c r="E145" s="584"/>
      <c r="F145" s="584"/>
      <c r="G145" s="584"/>
      <c r="H145" s="584"/>
      <c r="I145" s="22"/>
      <c r="J145" s="22"/>
    </row>
    <row r="146" spans="2:10" ht="15">
      <c r="B146" s="584" t="s">
        <v>416</v>
      </c>
      <c r="C146" s="584"/>
      <c r="D146" s="584"/>
      <c r="E146" s="584"/>
      <c r="F146" s="584"/>
      <c r="G146" s="584"/>
      <c r="H146" s="584"/>
      <c r="I146" s="22"/>
      <c r="J146" s="22"/>
    </row>
    <row r="147" spans="2:10" ht="15">
      <c r="B147" s="584" t="s">
        <v>417</v>
      </c>
      <c r="C147" s="584"/>
      <c r="D147" s="584"/>
      <c r="E147" s="584"/>
      <c r="F147" s="584"/>
      <c r="G147" s="584"/>
      <c r="H147" s="584"/>
      <c r="I147" s="22"/>
      <c r="J147" s="22"/>
    </row>
    <row r="148" spans="2:10" ht="15">
      <c r="B148" s="273" t="s">
        <v>418</v>
      </c>
      <c r="C148" s="273"/>
      <c r="D148" s="273"/>
      <c r="E148" s="273"/>
      <c r="F148" s="273"/>
      <c r="G148" s="273"/>
      <c r="H148" s="273"/>
      <c r="I148" s="22"/>
      <c r="J148" s="22"/>
    </row>
    <row r="149" spans="2:10" ht="15">
      <c r="B149" s="584" t="s">
        <v>419</v>
      </c>
      <c r="C149" s="584"/>
      <c r="D149" s="584"/>
      <c r="E149" s="584"/>
      <c r="F149" s="584"/>
      <c r="G149" s="584"/>
      <c r="H149" s="584"/>
      <c r="I149" s="22"/>
      <c r="J149" s="22"/>
    </row>
    <row r="150" spans="2:10" ht="15">
      <c r="B150" s="403" t="s">
        <v>487</v>
      </c>
      <c r="C150" s="272"/>
      <c r="D150" s="272"/>
      <c r="E150" s="272"/>
      <c r="F150" s="272"/>
      <c r="G150" s="272"/>
      <c r="H150" s="272"/>
      <c r="I150" s="22"/>
      <c r="J150" s="22"/>
    </row>
    <row r="151" spans="2:10" ht="15">
      <c r="B151" s="272" t="s">
        <v>430</v>
      </c>
      <c r="C151" s="272"/>
      <c r="D151" s="272"/>
      <c r="E151" s="272"/>
      <c r="F151" s="272"/>
      <c r="G151" s="272"/>
      <c r="H151" s="272"/>
      <c r="I151" s="22"/>
      <c r="J151" s="22"/>
    </row>
    <row r="152" spans="2:10" ht="15">
      <c r="B152" s="22" t="s">
        <v>420</v>
      </c>
      <c r="C152" s="22"/>
      <c r="D152" s="22"/>
      <c r="E152" s="22"/>
      <c r="F152" s="22"/>
      <c r="G152" s="22"/>
      <c r="H152" s="22"/>
      <c r="I152" s="22"/>
      <c r="J152" s="22"/>
    </row>
    <row r="153" spans="2:10" ht="15">
      <c r="B153" s="22" t="s">
        <v>421</v>
      </c>
      <c r="C153" s="22"/>
      <c r="D153" s="22"/>
      <c r="E153" s="22"/>
      <c r="F153" s="22"/>
      <c r="G153" s="22"/>
      <c r="H153" s="22"/>
      <c r="I153" s="22"/>
      <c r="J153" s="22"/>
    </row>
    <row r="154" spans="2:10" ht="15"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2:10" ht="15">
      <c r="B155" s="22" t="s">
        <v>8</v>
      </c>
      <c r="C155" s="22"/>
      <c r="D155" s="22"/>
      <c r="E155" s="22"/>
      <c r="F155" s="22"/>
      <c r="G155" s="22"/>
      <c r="H155" s="22"/>
      <c r="I155" s="22"/>
      <c r="J155" s="22"/>
    </row>
    <row r="156" spans="2:10" ht="15">
      <c r="B156" s="22" t="s">
        <v>9</v>
      </c>
      <c r="C156" s="22"/>
      <c r="D156" s="22"/>
      <c r="E156" s="22"/>
      <c r="F156" s="22"/>
      <c r="G156" s="22"/>
      <c r="H156" s="22"/>
      <c r="I156" s="22"/>
      <c r="J156" s="22"/>
    </row>
    <row r="157" spans="2:10" ht="15"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2:10" ht="15">
      <c r="B158" s="22" t="s">
        <v>34</v>
      </c>
      <c r="C158" s="22"/>
      <c r="D158" s="22"/>
      <c r="E158" s="22"/>
      <c r="F158" s="22"/>
      <c r="G158" s="22"/>
      <c r="H158" s="22"/>
      <c r="I158" s="22"/>
      <c r="J158" s="22"/>
    </row>
    <row r="159" spans="2:10" ht="15">
      <c r="B159" s="22" t="s">
        <v>10</v>
      </c>
      <c r="C159" s="22"/>
      <c r="D159" s="22"/>
      <c r="E159" s="22"/>
      <c r="F159" s="22"/>
      <c r="G159" s="22"/>
      <c r="H159" s="22"/>
      <c r="I159" s="22"/>
      <c r="J159" s="22"/>
    </row>
    <row r="160" spans="2:10" ht="15">
      <c r="B160" s="22" t="s">
        <v>488</v>
      </c>
      <c r="C160" s="22"/>
      <c r="D160" s="22"/>
      <c r="E160" s="22"/>
      <c r="F160" s="22"/>
      <c r="G160" s="22"/>
      <c r="H160" s="22"/>
      <c r="I160" s="22"/>
      <c r="J160" s="22"/>
    </row>
    <row r="161" spans="2:10" ht="15"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5">
      <c r="A162" s="224"/>
      <c r="B162" s="225"/>
      <c r="C162" s="225"/>
      <c r="D162" s="225"/>
      <c r="E162" s="225"/>
      <c r="F162" s="225"/>
      <c r="G162" s="225"/>
      <c r="H162" s="225"/>
      <c r="I162" s="225"/>
      <c r="J162" s="224"/>
    </row>
    <row r="163" spans="1:10" ht="15">
      <c r="A163" s="224"/>
      <c r="B163" s="225"/>
      <c r="C163" s="225"/>
      <c r="D163" s="225"/>
      <c r="E163" s="225"/>
      <c r="F163" s="225"/>
      <c r="G163" s="225"/>
      <c r="H163" s="225"/>
      <c r="I163" s="225"/>
      <c r="J163" s="224"/>
    </row>
    <row r="164" spans="1:10" ht="15">
      <c r="A164" s="224"/>
      <c r="B164" s="225"/>
      <c r="C164" s="225"/>
      <c r="D164" s="225"/>
      <c r="E164" s="225"/>
      <c r="F164" s="225"/>
      <c r="G164" s="225"/>
      <c r="H164" s="225"/>
      <c r="I164" s="225"/>
      <c r="J164" s="224"/>
    </row>
    <row r="165" spans="1:10" ht="15">
      <c r="A165" s="224"/>
      <c r="B165" s="225"/>
      <c r="C165" s="225"/>
      <c r="D165" s="225"/>
      <c r="E165" s="225"/>
      <c r="F165" s="225"/>
      <c r="G165" s="225"/>
      <c r="H165" s="225"/>
      <c r="I165" s="225"/>
      <c r="J165" s="224"/>
    </row>
    <row r="166" spans="1:10" ht="15">
      <c r="A166" s="224"/>
      <c r="B166" s="225"/>
      <c r="C166" s="225"/>
      <c r="D166" s="225"/>
      <c r="E166" s="225"/>
      <c r="F166" s="225"/>
      <c r="G166" s="225"/>
      <c r="H166" s="225"/>
      <c r="I166" s="225"/>
      <c r="J166" s="224"/>
    </row>
    <row r="167" spans="1:10" ht="14.25">
      <c r="A167" s="585">
        <v>2</v>
      </c>
      <c r="B167" s="585"/>
      <c r="C167" s="585"/>
      <c r="D167" s="585"/>
      <c r="E167" s="585"/>
      <c r="F167" s="585"/>
      <c r="G167" s="585"/>
      <c r="H167" s="585"/>
      <c r="I167" s="585"/>
      <c r="J167" s="585"/>
    </row>
    <row r="168" spans="1:10" ht="14.2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</row>
    <row r="169" spans="1:10" ht="15">
      <c r="A169" s="224"/>
      <c r="B169" s="225"/>
      <c r="C169" s="225"/>
      <c r="D169" s="225"/>
      <c r="E169" s="225"/>
      <c r="F169" s="225"/>
      <c r="G169" s="225"/>
      <c r="H169" s="225"/>
      <c r="I169" s="225"/>
      <c r="J169" s="224"/>
    </row>
    <row r="170" spans="1:10" ht="15">
      <c r="A170" s="224"/>
      <c r="B170" s="553" t="s">
        <v>6</v>
      </c>
      <c r="C170" s="553"/>
      <c r="D170" s="225"/>
      <c r="E170" s="225"/>
      <c r="F170" s="225"/>
      <c r="G170" s="225"/>
      <c r="H170" s="225"/>
      <c r="I170" s="225"/>
      <c r="J170" s="224"/>
    </row>
    <row r="171" spans="1:10" ht="15">
      <c r="A171" s="227"/>
      <c r="B171" s="228"/>
      <c r="C171" s="228"/>
      <c r="D171" s="229"/>
      <c r="E171" s="229"/>
      <c r="F171" s="229"/>
      <c r="G171" s="229"/>
      <c r="H171" s="229"/>
      <c r="I171" s="229"/>
      <c r="J171" s="227"/>
    </row>
    <row r="172" spans="1:10" ht="15">
      <c r="A172" s="227"/>
      <c r="B172" s="228"/>
      <c r="C172" s="228"/>
      <c r="D172" s="229"/>
      <c r="E172" s="229"/>
      <c r="F172" s="229"/>
      <c r="G172" s="229"/>
      <c r="H172" s="229"/>
      <c r="I172" s="229"/>
      <c r="J172" s="227"/>
    </row>
    <row r="173" spans="1:10" ht="15">
      <c r="A173" s="224"/>
      <c r="B173" s="225"/>
      <c r="C173" s="225"/>
      <c r="D173" s="225"/>
      <c r="E173" s="225"/>
      <c r="F173" s="225"/>
      <c r="G173" s="225"/>
      <c r="H173" s="225"/>
      <c r="I173" s="225"/>
      <c r="J173" s="224"/>
    </row>
    <row r="174" spans="1:10" ht="15">
      <c r="A174" s="224"/>
      <c r="B174" s="225" t="s">
        <v>326</v>
      </c>
      <c r="C174" s="225"/>
      <c r="D174" s="225"/>
      <c r="E174" s="225"/>
      <c r="F174" s="225"/>
      <c r="G174" s="225"/>
      <c r="H174" s="225"/>
      <c r="I174" s="225"/>
      <c r="J174" s="224"/>
    </row>
    <row r="175" spans="1:10" ht="15">
      <c r="A175" s="224"/>
      <c r="B175" s="225"/>
      <c r="C175" s="225"/>
      <c r="D175" s="225"/>
      <c r="E175" s="225"/>
      <c r="F175" s="225"/>
      <c r="G175" s="225"/>
      <c r="H175" s="225"/>
      <c r="I175" s="225"/>
      <c r="J175" s="224"/>
    </row>
    <row r="176" spans="1:10" ht="15">
      <c r="A176" s="224"/>
      <c r="B176" s="230" t="s">
        <v>327</v>
      </c>
      <c r="C176" s="230"/>
      <c r="D176" s="230"/>
      <c r="E176" s="230"/>
      <c r="F176" s="230"/>
      <c r="G176" s="225"/>
      <c r="H176" s="225"/>
      <c r="I176" s="225"/>
      <c r="J176" s="224"/>
    </row>
    <row r="177" spans="1:10" ht="15">
      <c r="A177" s="224"/>
      <c r="B177" s="225" t="s">
        <v>328</v>
      </c>
      <c r="C177" s="225"/>
      <c r="D177" s="225"/>
      <c r="E177" s="225"/>
      <c r="F177" s="225"/>
      <c r="G177" s="225"/>
      <c r="H177" s="225"/>
      <c r="I177" s="225"/>
      <c r="J177" s="224"/>
    </row>
    <row r="178" spans="1:10" ht="15">
      <c r="A178" s="224"/>
      <c r="B178" s="230" t="s">
        <v>329</v>
      </c>
      <c r="C178" s="230"/>
      <c r="D178" s="230"/>
      <c r="E178" s="230"/>
      <c r="F178" s="230"/>
      <c r="G178" s="230"/>
      <c r="H178" s="230"/>
      <c r="I178" s="230"/>
      <c r="J178" s="224"/>
    </row>
    <row r="179" spans="1:10" ht="15">
      <c r="A179" s="224"/>
      <c r="B179" s="230" t="s">
        <v>330</v>
      </c>
      <c r="C179" s="230"/>
      <c r="D179" s="230"/>
      <c r="E179" s="230"/>
      <c r="F179" s="230"/>
      <c r="G179" s="230"/>
      <c r="H179" s="230"/>
      <c r="I179" s="230"/>
      <c r="J179" s="224"/>
    </row>
    <row r="180" spans="1:10" ht="15">
      <c r="A180" s="224"/>
      <c r="B180" s="464" t="s">
        <v>331</v>
      </c>
      <c r="C180" s="230"/>
      <c r="D180" s="230"/>
      <c r="E180" s="230"/>
      <c r="F180" s="230"/>
      <c r="G180" s="230"/>
      <c r="H180" s="230"/>
      <c r="I180" s="230"/>
      <c r="J180" s="224"/>
    </row>
    <row r="181" spans="1:10" ht="15">
      <c r="A181" s="224"/>
      <c r="B181" s="230"/>
      <c r="C181" s="230"/>
      <c r="D181" s="230"/>
      <c r="E181" s="230"/>
      <c r="F181" s="230"/>
      <c r="G181" s="230"/>
      <c r="H181" s="230"/>
      <c r="I181" s="230"/>
      <c r="J181" s="224"/>
    </row>
    <row r="182" spans="1:10" ht="15">
      <c r="A182" s="224"/>
      <c r="B182" s="230" t="s">
        <v>332</v>
      </c>
      <c r="C182" s="230"/>
      <c r="D182" s="230"/>
      <c r="E182" s="230"/>
      <c r="F182" s="230"/>
      <c r="G182" s="230"/>
      <c r="H182" s="230"/>
      <c r="I182" s="230"/>
      <c r="J182" s="224"/>
    </row>
    <row r="183" spans="1:10" ht="15">
      <c r="A183" s="224"/>
      <c r="B183" s="230" t="s">
        <v>333</v>
      </c>
      <c r="C183" s="230"/>
      <c r="D183" s="230"/>
      <c r="E183" s="230"/>
      <c r="F183" s="230"/>
      <c r="G183" s="230"/>
      <c r="H183" s="230"/>
      <c r="I183" s="230"/>
      <c r="J183" s="224"/>
    </row>
    <row r="184" spans="1:10" ht="15">
      <c r="A184" s="224"/>
      <c r="B184" s="230"/>
      <c r="C184" s="230"/>
      <c r="D184" s="230"/>
      <c r="E184" s="230"/>
      <c r="F184" s="230"/>
      <c r="G184" s="230"/>
      <c r="H184" s="230"/>
      <c r="I184" s="230"/>
      <c r="J184" s="224"/>
    </row>
    <row r="185" spans="1:10" ht="15">
      <c r="A185" s="224"/>
      <c r="B185" s="230" t="s">
        <v>334</v>
      </c>
      <c r="C185" s="230"/>
      <c r="D185" s="230"/>
      <c r="E185" s="230"/>
      <c r="F185" s="230"/>
      <c r="G185" s="230"/>
      <c r="H185" s="230"/>
      <c r="I185" s="230"/>
      <c r="J185" s="224"/>
    </row>
    <row r="186" spans="1:10" ht="15">
      <c r="A186" s="224"/>
      <c r="B186" s="230"/>
      <c r="C186" s="230"/>
      <c r="D186" s="230"/>
      <c r="E186" s="230"/>
      <c r="F186" s="230"/>
      <c r="G186" s="230"/>
      <c r="H186" s="230"/>
      <c r="I186" s="230"/>
      <c r="J186" s="224"/>
    </row>
    <row r="187" spans="1:10" ht="15">
      <c r="A187" s="224"/>
      <c r="B187" s="230" t="s">
        <v>489</v>
      </c>
      <c r="C187" s="230"/>
      <c r="D187" s="230"/>
      <c r="E187" s="230"/>
      <c r="F187" s="230"/>
      <c r="G187" s="230"/>
      <c r="H187" s="230"/>
      <c r="I187" s="230"/>
      <c r="J187" s="224"/>
    </row>
    <row r="188" spans="1:10" ht="15">
      <c r="A188" s="224"/>
      <c r="B188" s="230" t="s">
        <v>25</v>
      </c>
      <c r="C188" s="230"/>
      <c r="D188" s="230"/>
      <c r="E188" s="230"/>
      <c r="F188" s="230"/>
      <c r="G188" s="230"/>
      <c r="H188" s="230"/>
      <c r="I188" s="230"/>
      <c r="J188" s="224"/>
    </row>
    <row r="189" spans="1:10" ht="15">
      <c r="A189" s="224"/>
      <c r="B189" s="230"/>
      <c r="C189" s="230"/>
      <c r="D189" s="230"/>
      <c r="E189" s="230"/>
      <c r="F189" s="230"/>
      <c r="G189" s="230"/>
      <c r="H189" s="230"/>
      <c r="I189" s="230"/>
      <c r="J189" s="224"/>
    </row>
    <row r="190" spans="1:10" ht="15">
      <c r="A190" s="224"/>
      <c r="B190" s="230" t="s">
        <v>490</v>
      </c>
      <c r="C190" s="230"/>
      <c r="D190" s="230"/>
      <c r="E190" s="230"/>
      <c r="F190" s="230"/>
      <c r="G190" s="230"/>
      <c r="H190" s="230"/>
      <c r="I190" s="230"/>
      <c r="J190" s="224"/>
    </row>
    <row r="191" spans="1:10" ht="15">
      <c r="A191" s="224"/>
      <c r="B191" s="230"/>
      <c r="C191" s="230"/>
      <c r="D191" s="230"/>
      <c r="E191" s="230"/>
      <c r="F191" s="230"/>
      <c r="G191" s="230"/>
      <c r="H191" s="230"/>
      <c r="I191" s="230"/>
      <c r="J191" s="224"/>
    </row>
    <row r="192" spans="1:10" ht="15">
      <c r="A192" s="224"/>
      <c r="B192" s="587" t="s">
        <v>335</v>
      </c>
      <c r="C192" s="587"/>
      <c r="D192" s="587"/>
      <c r="E192" s="587"/>
      <c r="F192" s="587"/>
      <c r="G192" s="587"/>
      <c r="H192" s="587"/>
      <c r="I192" s="587"/>
      <c r="J192" s="224"/>
    </row>
    <row r="193" spans="1:10" ht="15">
      <c r="A193" s="224"/>
      <c r="B193" s="230"/>
      <c r="C193" s="230"/>
      <c r="D193" s="230"/>
      <c r="E193" s="230"/>
      <c r="F193" s="230"/>
      <c r="G193" s="230"/>
      <c r="H193" s="230"/>
      <c r="I193" s="230"/>
      <c r="J193" s="224"/>
    </row>
    <row r="194" spans="1:10" ht="15">
      <c r="A194" s="224"/>
      <c r="B194" s="464" t="s">
        <v>491</v>
      </c>
      <c r="C194" s="230"/>
      <c r="D194" s="230"/>
      <c r="E194" s="230"/>
      <c r="F194" s="230"/>
      <c r="G194" s="230"/>
      <c r="H194" s="231"/>
      <c r="I194" s="231"/>
      <c r="J194" s="224"/>
    </row>
    <row r="195" spans="1:10" ht="15">
      <c r="A195" s="224"/>
      <c r="B195" s="230" t="s">
        <v>304</v>
      </c>
      <c r="C195" s="230"/>
      <c r="D195" s="230"/>
      <c r="E195" s="230"/>
      <c r="F195" s="230"/>
      <c r="G195" s="230"/>
      <c r="H195" s="231"/>
      <c r="I195" s="231"/>
      <c r="J195" s="224"/>
    </row>
    <row r="196" spans="1:10" ht="15">
      <c r="A196" s="224"/>
      <c r="B196" s="230"/>
      <c r="C196" s="230"/>
      <c r="D196" s="230"/>
      <c r="E196" s="230"/>
      <c r="F196" s="230"/>
      <c r="G196" s="230"/>
      <c r="H196" s="230"/>
      <c r="I196" s="230"/>
      <c r="J196" s="224"/>
    </row>
    <row r="197" spans="1:10" ht="15">
      <c r="A197" s="224"/>
      <c r="B197" s="230"/>
      <c r="C197" s="230"/>
      <c r="D197" s="230"/>
      <c r="E197" s="230"/>
      <c r="F197" s="230"/>
      <c r="G197" s="230"/>
      <c r="H197" s="230"/>
      <c r="I197" s="230"/>
      <c r="J197" s="224"/>
    </row>
    <row r="198" spans="1:10" ht="15">
      <c r="A198" s="224"/>
      <c r="B198" s="230"/>
      <c r="C198" s="224"/>
      <c r="D198" s="224"/>
      <c r="E198" s="224"/>
      <c r="F198" s="224"/>
      <c r="G198" s="224"/>
      <c r="H198" s="224"/>
      <c r="I198" s="224"/>
      <c r="J198" s="224"/>
    </row>
    <row r="199" spans="1:10" ht="15">
      <c r="A199" s="224"/>
      <c r="B199" s="230"/>
      <c r="C199" s="224"/>
      <c r="D199" s="224"/>
      <c r="E199" s="224"/>
      <c r="F199" s="224"/>
      <c r="G199" s="224"/>
      <c r="H199" s="224"/>
      <c r="I199" s="224"/>
      <c r="J199" s="224"/>
    </row>
    <row r="200" spans="1:10" ht="15">
      <c r="A200" s="224"/>
      <c r="B200" s="230"/>
      <c r="C200" s="224"/>
      <c r="D200" s="224"/>
      <c r="E200" s="224"/>
      <c r="F200" s="224"/>
      <c r="G200" s="224"/>
      <c r="H200" s="224"/>
      <c r="I200" s="224"/>
      <c r="J200" s="224"/>
    </row>
    <row r="201" spans="1:10" ht="12.75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</row>
    <row r="202" spans="1:10" ht="12.75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</row>
    <row r="203" spans="1:10" ht="12.75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</row>
    <row r="204" spans="1:10" ht="12.75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</row>
    <row r="205" spans="1:10" ht="12.75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</row>
    <row r="206" spans="1:10" ht="12.75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</row>
    <row r="207" spans="1:10" ht="12.75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</row>
    <row r="208" spans="1:10" ht="12.75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</row>
    <row r="209" spans="1:10" ht="12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</row>
    <row r="210" spans="1:10" ht="12.75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</row>
    <row r="211" spans="1:10" ht="12.75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</row>
    <row r="212" spans="1:10" ht="12.75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</row>
    <row r="213" spans="1:10" ht="12.75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</row>
    <row r="214" spans="1:10" ht="12.75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</row>
    <row r="215" spans="1:10" ht="12.75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</row>
    <row r="216" spans="1:10" ht="12.75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</row>
    <row r="217" spans="1:10" ht="12.75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</row>
    <row r="218" spans="1:10" ht="12.75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</row>
    <row r="219" spans="1:10" ht="12.75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</row>
    <row r="220" spans="1:10" ht="12.75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</row>
    <row r="221" spans="1:10" ht="12.75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</row>
    <row r="222" spans="1:10" ht="12.75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</row>
    <row r="223" spans="1:10" ht="12.75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</row>
    <row r="224" spans="1:10" ht="12.75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</row>
    <row r="225" ht="12.75"/>
    <row r="226" spans="1:10" ht="12.75" customHeight="1">
      <c r="A226" s="529">
        <v>3</v>
      </c>
      <c r="B226" s="529"/>
      <c r="C226" s="529"/>
      <c r="D226" s="529"/>
      <c r="E226" s="529"/>
      <c r="F226" s="529"/>
      <c r="G226" s="529"/>
      <c r="H226" s="529"/>
      <c r="I226" s="529"/>
      <c r="J226" s="529"/>
    </row>
    <row r="227" ht="12.75"/>
    <row r="228" spans="2:3" ht="15.75">
      <c r="B228" s="203" t="s">
        <v>77</v>
      </c>
      <c r="C228" s="203"/>
    </row>
    <row r="229" spans="1:10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5">
      <c r="A230" s="20"/>
      <c r="B230" s="20" t="s">
        <v>518</v>
      </c>
      <c r="C230" s="20"/>
      <c r="D230" s="20"/>
      <c r="E230" s="20"/>
      <c r="F230" s="20"/>
      <c r="G230" s="20"/>
      <c r="H230" s="20"/>
      <c r="I230" s="201">
        <f>H232+H237+H240</f>
        <v>1286</v>
      </c>
      <c r="J230" s="20" t="s">
        <v>201</v>
      </c>
    </row>
    <row r="231" spans="1:10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5">
      <c r="A232" s="20"/>
      <c r="B232" s="20"/>
      <c r="C232" s="21" t="s">
        <v>65</v>
      </c>
      <c r="D232" s="21"/>
      <c r="E232" s="21"/>
      <c r="F232" s="21"/>
      <c r="G232" s="21"/>
      <c r="H232" s="21">
        <f>SUM(H233:H235)</f>
        <v>1089</v>
      </c>
      <c r="I232" s="20"/>
      <c r="J232" s="20"/>
    </row>
    <row r="233" spans="1:10" ht="15">
      <c r="A233" s="20"/>
      <c r="B233" s="21"/>
      <c r="C233" s="21"/>
      <c r="D233" s="20" t="s">
        <v>52</v>
      </c>
      <c r="E233" s="20"/>
      <c r="F233" s="20"/>
      <c r="G233" s="20"/>
      <c r="H233" s="197">
        <v>319</v>
      </c>
      <c r="I233" s="21"/>
      <c r="J233" s="20"/>
    </row>
    <row r="234" spans="1:10" ht="15">
      <c r="A234" s="20"/>
      <c r="B234" s="20"/>
      <c r="C234" s="20"/>
      <c r="D234" s="20" t="s">
        <v>53</v>
      </c>
      <c r="E234" s="20"/>
      <c r="F234" s="20"/>
      <c r="G234" s="20"/>
      <c r="H234" s="197">
        <v>7</v>
      </c>
      <c r="I234" s="20"/>
      <c r="J234" s="20"/>
    </row>
    <row r="235" spans="1:10" ht="15">
      <c r="A235" s="20"/>
      <c r="B235" s="20"/>
      <c r="C235" s="21"/>
      <c r="D235" s="20" t="s">
        <v>54</v>
      </c>
      <c r="E235" s="20"/>
      <c r="F235" s="20"/>
      <c r="G235" s="20"/>
      <c r="H235" s="197">
        <v>763</v>
      </c>
      <c r="I235" s="20"/>
      <c r="J235" s="20"/>
    </row>
    <row r="236" spans="1:10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5">
      <c r="A237" s="20"/>
      <c r="B237" s="20"/>
      <c r="C237" s="21" t="s">
        <v>56</v>
      </c>
      <c r="D237" s="21"/>
      <c r="E237" s="21"/>
      <c r="F237" s="21"/>
      <c r="G237" s="21"/>
      <c r="H237" s="202">
        <v>4</v>
      </c>
      <c r="I237" s="20"/>
      <c r="J237" s="20"/>
    </row>
    <row r="238" spans="1:10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5">
      <c r="A240" s="20"/>
      <c r="B240" s="20"/>
      <c r="C240" s="21" t="s">
        <v>55</v>
      </c>
      <c r="D240" s="21"/>
      <c r="E240" s="21"/>
      <c r="F240" s="21"/>
      <c r="G240" s="21"/>
      <c r="H240" s="21">
        <f>SUM(H241:H242)</f>
        <v>193</v>
      </c>
      <c r="I240" s="20"/>
      <c r="J240" s="20"/>
    </row>
    <row r="241" spans="1:10" ht="15">
      <c r="A241" s="20"/>
      <c r="B241" s="20"/>
      <c r="C241" s="20"/>
      <c r="D241" s="20" t="s">
        <v>58</v>
      </c>
      <c r="E241" s="20"/>
      <c r="F241" s="20"/>
      <c r="G241" s="20"/>
      <c r="H241" s="197">
        <v>47</v>
      </c>
      <c r="I241" s="20"/>
      <c r="J241" s="20"/>
    </row>
    <row r="242" spans="1:10" ht="15">
      <c r="A242" s="20"/>
      <c r="B242" s="20"/>
      <c r="C242" s="20"/>
      <c r="D242" s="20" t="s">
        <v>59</v>
      </c>
      <c r="E242" s="20"/>
      <c r="F242" s="20"/>
      <c r="G242" s="20"/>
      <c r="H242" s="197">
        <v>146</v>
      </c>
      <c r="I242" s="20"/>
      <c r="J242" s="20"/>
    </row>
    <row r="243" spans="1:10" ht="15">
      <c r="A243" s="20"/>
      <c r="B243" s="20"/>
      <c r="C243" s="21"/>
      <c r="D243" s="21"/>
      <c r="E243" s="21"/>
      <c r="F243" s="21"/>
      <c r="G243" s="20"/>
      <c r="H243" s="21"/>
      <c r="I243" s="20"/>
      <c r="J243" s="20"/>
    </row>
    <row r="244" spans="1:10" ht="15">
      <c r="A244" s="20"/>
      <c r="B244" s="44" t="s">
        <v>240</v>
      </c>
      <c r="C244" s="45"/>
      <c r="D244" s="45"/>
      <c r="E244" s="45"/>
      <c r="F244" s="45"/>
      <c r="G244" s="200">
        <f>H246+H251</f>
        <v>70</v>
      </c>
      <c r="H244" s="21" t="s">
        <v>201</v>
      </c>
      <c r="I244" s="20"/>
      <c r="J244" s="20"/>
    </row>
    <row r="245" spans="1:11" s="15" customFormat="1" ht="14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60"/>
    </row>
    <row r="246" spans="1:10" ht="15">
      <c r="A246" s="20"/>
      <c r="B246" s="20"/>
      <c r="C246" s="20" t="s">
        <v>241</v>
      </c>
      <c r="D246" s="20"/>
      <c r="E246" s="20"/>
      <c r="F246" s="20"/>
      <c r="G246" s="20"/>
      <c r="H246" s="45">
        <f>H247+H248+H249</f>
        <v>0</v>
      </c>
      <c r="I246" s="20" t="s">
        <v>66</v>
      </c>
      <c r="J246" s="20"/>
    </row>
    <row r="247" spans="1:10" ht="15">
      <c r="A247" s="20"/>
      <c r="B247" s="21"/>
      <c r="C247" s="21"/>
      <c r="D247" s="20" t="s">
        <v>52</v>
      </c>
      <c r="E247" s="20"/>
      <c r="F247" s="20"/>
      <c r="G247" s="20"/>
      <c r="H247" s="197">
        <v>0</v>
      </c>
      <c r="I247" s="20"/>
      <c r="J247" s="20"/>
    </row>
    <row r="248" spans="1:10" ht="15">
      <c r="A248" s="20"/>
      <c r="B248" s="20"/>
      <c r="C248" s="20"/>
      <c r="D248" s="20" t="s">
        <v>60</v>
      </c>
      <c r="E248" s="20"/>
      <c r="F248" s="20"/>
      <c r="G248" s="20"/>
      <c r="H248" s="197">
        <v>0</v>
      </c>
      <c r="I248" s="20"/>
      <c r="J248" s="20"/>
    </row>
    <row r="249" spans="1:10" ht="15">
      <c r="A249" s="20"/>
      <c r="B249" s="20"/>
      <c r="C249" s="20"/>
      <c r="D249" s="20" t="s">
        <v>61</v>
      </c>
      <c r="E249" s="20"/>
      <c r="F249" s="20"/>
      <c r="G249" s="20"/>
      <c r="H249" s="197">
        <v>0</v>
      </c>
      <c r="I249" s="20"/>
      <c r="J249" s="20"/>
    </row>
    <row r="250" spans="1:10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5">
      <c r="A251" s="20"/>
      <c r="B251" s="20"/>
      <c r="C251" s="20" t="s">
        <v>183</v>
      </c>
      <c r="D251" s="20"/>
      <c r="E251" s="20"/>
      <c r="F251" s="20"/>
      <c r="G251" s="20"/>
      <c r="H251" s="21">
        <f>SUM(H252:H257)</f>
        <v>70</v>
      </c>
      <c r="I251" s="20" t="s">
        <v>66</v>
      </c>
      <c r="J251" s="20"/>
    </row>
    <row r="252" spans="1:10" ht="15">
      <c r="A252" s="20"/>
      <c r="B252" s="20"/>
      <c r="C252" s="20"/>
      <c r="D252" s="20" t="s">
        <v>52</v>
      </c>
      <c r="E252" s="20"/>
      <c r="F252" s="20"/>
      <c r="G252" s="20"/>
      <c r="H252" s="197">
        <v>6</v>
      </c>
      <c r="I252" s="20"/>
      <c r="J252" s="20"/>
    </row>
    <row r="253" spans="1:10" ht="15">
      <c r="A253" s="20"/>
      <c r="B253" s="21"/>
      <c r="C253" s="21"/>
      <c r="D253" s="20" t="s">
        <v>57</v>
      </c>
      <c r="E253" s="20"/>
      <c r="F253" s="20"/>
      <c r="G253" s="20"/>
      <c r="H253" s="197">
        <v>45</v>
      </c>
      <c r="I253" s="20"/>
      <c r="J253" s="20"/>
    </row>
    <row r="254" spans="1:10" ht="15">
      <c r="A254" s="20"/>
      <c r="B254" s="21"/>
      <c r="C254" s="21"/>
      <c r="D254" s="20" t="s">
        <v>174</v>
      </c>
      <c r="E254" s="20"/>
      <c r="F254" s="20"/>
      <c r="G254" s="20"/>
      <c r="H254" s="197">
        <v>0</v>
      </c>
      <c r="I254" s="20"/>
      <c r="J254" s="20"/>
    </row>
    <row r="255" spans="1:10" ht="15">
      <c r="A255" s="20"/>
      <c r="B255" s="20"/>
      <c r="C255" s="20"/>
      <c r="D255" s="20" t="s">
        <v>175</v>
      </c>
      <c r="E255" s="20"/>
      <c r="F255" s="20"/>
      <c r="G255" s="20"/>
      <c r="H255" s="197">
        <v>0</v>
      </c>
      <c r="I255" s="20"/>
      <c r="J255" s="20"/>
    </row>
    <row r="256" spans="1:10" ht="15">
      <c r="A256" s="20"/>
      <c r="B256" s="20"/>
      <c r="C256" s="20"/>
      <c r="D256" s="20" t="s">
        <v>176</v>
      </c>
      <c r="E256" s="20"/>
      <c r="F256" s="20"/>
      <c r="G256" s="20"/>
      <c r="H256" s="197">
        <v>1</v>
      </c>
      <c r="I256" s="20"/>
      <c r="J256" s="20"/>
    </row>
    <row r="257" spans="1:10" ht="15">
      <c r="A257" s="20"/>
      <c r="B257" s="20"/>
      <c r="C257" s="20"/>
      <c r="D257" s="20" t="s">
        <v>177</v>
      </c>
      <c r="E257" s="20"/>
      <c r="F257" s="20"/>
      <c r="G257" s="20"/>
      <c r="H257" s="197">
        <v>18</v>
      </c>
      <c r="I257" s="20"/>
      <c r="J257" s="20"/>
    </row>
    <row r="258" spans="1:10" ht="15.75" thickBo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ht="15">
      <c r="A259" s="44"/>
      <c r="B259" s="359" t="s">
        <v>440</v>
      </c>
      <c r="C259" s="360"/>
      <c r="D259" s="360"/>
      <c r="E259" s="360"/>
      <c r="F259" s="360"/>
      <c r="G259" s="360"/>
      <c r="H259" s="360"/>
      <c r="I259" s="368">
        <f>C260+E260</f>
        <v>0</v>
      </c>
      <c r="J259" s="44"/>
    </row>
    <row r="260" spans="1:10" ht="15.75" thickBot="1">
      <c r="A260" s="44"/>
      <c r="B260" s="361" t="s">
        <v>441</v>
      </c>
      <c r="C260" s="367">
        <v>0</v>
      </c>
      <c r="D260" s="362" t="s">
        <v>442</v>
      </c>
      <c r="E260" s="367">
        <v>0</v>
      </c>
      <c r="F260" s="362" t="s">
        <v>443</v>
      </c>
      <c r="G260" s="362"/>
      <c r="H260" s="362"/>
      <c r="I260" s="363"/>
      <c r="J260" s="44"/>
    </row>
    <row r="261" spans="1:10" ht="9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5">
      <c r="A262" s="20"/>
      <c r="B262" s="197" t="s">
        <v>226</v>
      </c>
      <c r="C262" s="197"/>
      <c r="D262" s="197"/>
      <c r="E262" s="197"/>
      <c r="F262" s="197"/>
      <c r="G262" s="197"/>
      <c r="H262" s="197"/>
      <c r="I262" s="198">
        <f>(H232+H237)/I230*100</f>
        <v>84.99222395023328</v>
      </c>
      <c r="J262" s="20" t="s">
        <v>18</v>
      </c>
    </row>
    <row r="263" spans="1:10" ht="15">
      <c r="A263" s="20"/>
      <c r="B263" s="197" t="s">
        <v>227</v>
      </c>
      <c r="C263" s="197"/>
      <c r="D263" s="197"/>
      <c r="E263" s="197"/>
      <c r="F263" s="198">
        <f>H240/I230*100</f>
        <v>15.007776049766719</v>
      </c>
      <c r="G263" s="197" t="s">
        <v>228</v>
      </c>
      <c r="H263" s="197"/>
      <c r="I263" s="197"/>
      <c r="J263" s="20"/>
    </row>
    <row r="264" spans="1:10" ht="15">
      <c r="A264" s="20"/>
      <c r="B264" s="197" t="s">
        <v>229</v>
      </c>
      <c r="C264" s="197"/>
      <c r="D264" s="197"/>
      <c r="E264" s="197"/>
      <c r="F264" s="199">
        <f>H241/I230*100</f>
        <v>3.654743390357698</v>
      </c>
      <c r="G264" s="197" t="s">
        <v>230</v>
      </c>
      <c r="H264" s="197"/>
      <c r="I264" s="198">
        <f>H242/I230*100</f>
        <v>11.35303265940902</v>
      </c>
      <c r="J264" s="20" t="s">
        <v>18</v>
      </c>
    </row>
    <row r="265" spans="1:10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5">
      <c r="A266" s="37"/>
      <c r="B266" s="465" t="s">
        <v>544</v>
      </c>
      <c r="C266" s="465"/>
      <c r="D266" s="465"/>
      <c r="E266" s="465"/>
      <c r="F266" s="465"/>
      <c r="G266" s="465"/>
      <c r="H266" s="465"/>
      <c r="I266" s="224"/>
      <c r="J266" s="20"/>
    </row>
    <row r="267" spans="1:10" ht="15">
      <c r="A267" s="37"/>
      <c r="B267" s="465" t="s">
        <v>545</v>
      </c>
      <c r="C267" s="465"/>
      <c r="D267" s="465"/>
      <c r="E267" s="465"/>
      <c r="F267" s="465"/>
      <c r="G267" s="465"/>
      <c r="H267" s="465"/>
      <c r="I267" s="224"/>
      <c r="J267" s="20"/>
    </row>
    <row r="268" spans="1:10" ht="15">
      <c r="A268" s="37"/>
      <c r="B268" s="465" t="s">
        <v>546</v>
      </c>
      <c r="C268" s="465"/>
      <c r="D268" s="465"/>
      <c r="E268" s="465"/>
      <c r="F268" s="465"/>
      <c r="G268" s="465"/>
      <c r="H268" s="465"/>
      <c r="I268" s="224"/>
      <c r="J268" s="20"/>
    </row>
    <row r="269" spans="1:10" ht="15">
      <c r="A269" s="37"/>
      <c r="B269" s="465" t="s">
        <v>547</v>
      </c>
      <c r="C269" s="465"/>
      <c r="D269" s="465"/>
      <c r="E269" s="465"/>
      <c r="F269" s="465"/>
      <c r="G269" s="465"/>
      <c r="H269" s="465"/>
      <c r="I269" s="224"/>
      <c r="J269" s="20"/>
    </row>
    <row r="270" spans="1:10" ht="15">
      <c r="A270" s="37"/>
      <c r="B270" s="20" t="s">
        <v>26</v>
      </c>
      <c r="C270" s="20"/>
      <c r="D270" s="20"/>
      <c r="E270" s="20"/>
      <c r="F270" s="20"/>
      <c r="G270" s="20"/>
      <c r="H270" s="20"/>
      <c r="I270" s="20"/>
      <c r="J270" s="20"/>
    </row>
    <row r="271" spans="1:10" ht="15">
      <c r="A271" s="37"/>
      <c r="B271" s="37"/>
      <c r="C271" s="37"/>
      <c r="D271" s="37"/>
      <c r="E271" s="37"/>
      <c r="F271" s="37"/>
      <c r="G271" s="37"/>
      <c r="H271" s="37"/>
      <c r="I271" s="20"/>
      <c r="J271" s="20"/>
    </row>
    <row r="272" spans="1:10" ht="15">
      <c r="A272" s="37"/>
      <c r="B272" s="37"/>
      <c r="C272" s="37"/>
      <c r="D272" s="37"/>
      <c r="E272" s="37"/>
      <c r="F272" s="37"/>
      <c r="G272" s="37"/>
      <c r="H272" s="37"/>
      <c r="I272" s="20"/>
      <c r="J272" s="20"/>
    </row>
    <row r="273" spans="1:10" ht="15">
      <c r="A273" s="37"/>
      <c r="B273" s="37"/>
      <c r="C273" s="37"/>
      <c r="D273" s="37"/>
      <c r="E273" s="37"/>
      <c r="F273" s="37"/>
      <c r="G273" s="37"/>
      <c r="H273" s="37"/>
      <c r="I273" s="20"/>
      <c r="J273" s="20"/>
    </row>
    <row r="274" spans="1:10" ht="15">
      <c r="A274" s="37"/>
      <c r="B274" s="37"/>
      <c r="C274" s="37"/>
      <c r="D274" s="37"/>
      <c r="E274" s="37"/>
      <c r="F274" s="37"/>
      <c r="G274" s="37"/>
      <c r="H274" s="37"/>
      <c r="I274" s="20"/>
      <c r="J274" s="20"/>
    </row>
    <row r="275" spans="1:10" ht="15">
      <c r="A275" s="37"/>
      <c r="B275" s="37"/>
      <c r="C275" s="37"/>
      <c r="D275" s="37"/>
      <c r="E275" s="37"/>
      <c r="F275" s="37"/>
      <c r="G275" s="37"/>
      <c r="H275" s="37"/>
      <c r="I275" s="20"/>
      <c r="J275" s="20"/>
    </row>
    <row r="276" spans="1:10" ht="15">
      <c r="A276" s="37"/>
      <c r="B276" s="37"/>
      <c r="C276" s="37"/>
      <c r="D276" s="37"/>
      <c r="E276" s="37"/>
      <c r="F276" s="37"/>
      <c r="G276" s="37"/>
      <c r="H276" s="37"/>
      <c r="I276" s="20"/>
      <c r="J276" s="20"/>
    </row>
    <row r="277" spans="1:10" ht="15">
      <c r="A277" s="37"/>
      <c r="B277" s="37"/>
      <c r="C277" s="37"/>
      <c r="D277" s="37"/>
      <c r="E277" s="37"/>
      <c r="F277" s="37"/>
      <c r="G277" s="37"/>
      <c r="H277" s="37"/>
      <c r="I277" s="20"/>
      <c r="J277" s="20"/>
    </row>
    <row r="278" spans="1:10" ht="15">
      <c r="A278" s="37"/>
      <c r="B278" s="37"/>
      <c r="C278" s="37"/>
      <c r="D278" s="37"/>
      <c r="E278" s="37"/>
      <c r="F278" s="37"/>
      <c r="G278" s="37"/>
      <c r="H278" s="37"/>
      <c r="I278" s="20"/>
      <c r="J278" s="20"/>
    </row>
    <row r="279" spans="1:10" ht="15" hidden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5" hidden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ht="12.75" hidden="1"/>
    <row r="282" ht="12.75" hidden="1">
      <c r="E282" s="15"/>
    </row>
    <row r="283" ht="12.75">
      <c r="E283" s="15"/>
    </row>
    <row r="284" ht="14.25">
      <c r="E284" s="21">
        <v>4</v>
      </c>
    </row>
    <row r="285" ht="12.75"/>
    <row r="286" ht="12.75"/>
    <row r="287" ht="12.75"/>
    <row r="288" ht="12.75"/>
    <row r="289" ht="12.75"/>
    <row r="290" spans="2:4" ht="15.75">
      <c r="B290" s="203" t="s">
        <v>78</v>
      </c>
      <c r="C290" s="203"/>
      <c r="D290" s="203"/>
    </row>
    <row r="291" ht="12.75"/>
    <row r="292" ht="12.75"/>
    <row r="293" ht="12.75"/>
    <row r="294" spans="1:10" ht="15">
      <c r="A294" s="20"/>
      <c r="B294" s="20" t="s">
        <v>12</v>
      </c>
      <c r="C294" s="20"/>
      <c r="D294" s="20"/>
      <c r="E294" s="20"/>
      <c r="F294" s="20"/>
      <c r="G294" s="20"/>
      <c r="H294" s="20"/>
      <c r="I294" s="20"/>
      <c r="J294" s="20"/>
    </row>
    <row r="295" spans="1:10" ht="15">
      <c r="A295" s="20"/>
      <c r="B295" s="20" t="s">
        <v>13</v>
      </c>
      <c r="C295" s="20"/>
      <c r="D295" s="20"/>
      <c r="E295" s="20"/>
      <c r="F295" s="20"/>
      <c r="G295" s="20"/>
      <c r="H295" s="20"/>
      <c r="I295" s="20"/>
      <c r="J295" s="20"/>
    </row>
    <row r="296" spans="1:10" ht="15">
      <c r="A296" s="20"/>
      <c r="B296" s="20" t="s">
        <v>14</v>
      </c>
      <c r="C296" s="20"/>
      <c r="D296" s="20"/>
      <c r="E296" s="20"/>
      <c r="F296" s="20"/>
      <c r="G296" s="20"/>
      <c r="H296" s="20"/>
      <c r="I296" s="20"/>
      <c r="J296" s="20"/>
    </row>
    <row r="297" spans="1:10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5">
      <c r="A299" s="20"/>
      <c r="B299" s="20" t="s">
        <v>15</v>
      </c>
      <c r="C299" s="20"/>
      <c r="D299" s="20"/>
      <c r="E299" s="20"/>
      <c r="F299" s="20"/>
      <c r="G299" s="20"/>
      <c r="H299" s="20"/>
      <c r="I299" s="20"/>
      <c r="J299" s="20"/>
    </row>
    <row r="300" spans="1:10" ht="15">
      <c r="A300" s="20"/>
      <c r="B300" s="20" t="s">
        <v>492</v>
      </c>
      <c r="C300" s="20"/>
      <c r="D300" s="20"/>
      <c r="E300" s="20"/>
      <c r="F300" s="20"/>
      <c r="G300" s="20"/>
      <c r="H300" s="20"/>
      <c r="I300" s="20"/>
      <c r="J300" s="20"/>
    </row>
    <row r="301" spans="1:10" ht="15">
      <c r="A301" s="20"/>
      <c r="B301" s="20" t="s">
        <v>493</v>
      </c>
      <c r="C301" s="20"/>
      <c r="D301" s="20"/>
      <c r="E301" s="20"/>
      <c r="F301" s="20"/>
      <c r="G301" s="20"/>
      <c r="H301" s="20"/>
      <c r="I301" s="20"/>
      <c r="J301" s="20"/>
    </row>
    <row r="302" spans="1:10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5">
      <c r="A306" s="20"/>
      <c r="B306" s="20" t="s">
        <v>27</v>
      </c>
      <c r="C306" s="20"/>
      <c r="D306" s="20"/>
      <c r="E306" s="20"/>
      <c r="F306" s="20"/>
      <c r="G306" s="20"/>
      <c r="H306" s="20"/>
      <c r="I306" s="20"/>
      <c r="J306" s="20"/>
    </row>
    <row r="307" spans="1:10" ht="15">
      <c r="A307" s="20"/>
      <c r="B307" s="20" t="s">
        <v>349</v>
      </c>
      <c r="C307" s="20"/>
      <c r="D307" s="20"/>
      <c r="E307" s="20"/>
      <c r="F307" s="20"/>
      <c r="G307" s="20"/>
      <c r="H307" s="20"/>
      <c r="I307" s="20"/>
      <c r="J307" s="20"/>
    </row>
    <row r="308" spans="1:10" ht="15">
      <c r="A308" s="20"/>
      <c r="B308" s="20" t="s">
        <v>281</v>
      </c>
      <c r="C308" s="20"/>
      <c r="D308" s="20"/>
      <c r="E308" s="20"/>
      <c r="F308" s="20"/>
      <c r="G308" s="20"/>
      <c r="H308" s="20"/>
      <c r="I308" s="20"/>
      <c r="J308" s="20"/>
    </row>
    <row r="309" spans="1:10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5">
      <c r="A311" s="20"/>
      <c r="B311" s="20" t="s">
        <v>494</v>
      </c>
      <c r="C311" s="20"/>
      <c r="D311" s="20"/>
      <c r="E311" s="20"/>
      <c r="F311" s="20"/>
      <c r="G311" s="20"/>
      <c r="H311" s="20"/>
      <c r="I311" s="20"/>
      <c r="J311" s="20"/>
    </row>
    <row r="312" spans="1:10" ht="15">
      <c r="A312" s="20"/>
      <c r="B312" s="20" t="s">
        <v>495</v>
      </c>
      <c r="C312" s="20"/>
      <c r="D312" s="20"/>
      <c r="E312" s="20" t="s">
        <v>350</v>
      </c>
      <c r="F312" s="20"/>
      <c r="G312" s="20"/>
      <c r="H312" s="20"/>
      <c r="I312" s="20"/>
      <c r="J312" s="20"/>
    </row>
    <row r="313" spans="1:10" ht="15">
      <c r="A313" s="20"/>
      <c r="B313" s="20" t="s">
        <v>305</v>
      </c>
      <c r="C313" s="20"/>
      <c r="D313" s="20"/>
      <c r="E313" s="20" t="s">
        <v>306</v>
      </c>
      <c r="F313" s="20"/>
      <c r="G313" s="20"/>
      <c r="H313" s="20"/>
      <c r="I313" s="20"/>
      <c r="J313" s="20"/>
    </row>
    <row r="314" spans="1:10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5.75">
      <c r="A315" s="20"/>
      <c r="B315" s="188" t="s">
        <v>316</v>
      </c>
      <c r="C315" s="188"/>
      <c r="D315" s="188"/>
      <c r="E315" s="188"/>
      <c r="F315" s="188"/>
      <c r="G315" s="188"/>
      <c r="H315" s="188"/>
      <c r="I315" s="188"/>
      <c r="J315" s="188"/>
    </row>
    <row r="316" spans="1:10" ht="15.75">
      <c r="A316" s="20"/>
      <c r="B316" s="188" t="s">
        <v>317</v>
      </c>
      <c r="C316" s="188"/>
      <c r="D316" s="188"/>
      <c r="E316" s="188"/>
      <c r="F316" s="188"/>
      <c r="G316" s="188"/>
      <c r="H316" s="188"/>
      <c r="I316" s="188"/>
      <c r="J316" s="188"/>
    </row>
    <row r="317" spans="1:10" ht="15.75">
      <c r="A317" s="20"/>
      <c r="B317" s="188" t="s">
        <v>307</v>
      </c>
      <c r="C317" s="188"/>
      <c r="D317" s="188"/>
      <c r="E317" s="188"/>
      <c r="F317" s="188"/>
      <c r="G317" s="188"/>
      <c r="H317" s="188"/>
      <c r="I317" s="188"/>
      <c r="J317" s="188"/>
    </row>
    <row r="318" spans="1:10" ht="15.75">
      <c r="A318" s="20"/>
      <c r="B318" s="188" t="s">
        <v>308</v>
      </c>
      <c r="C318" s="188"/>
      <c r="D318" s="188"/>
      <c r="E318" s="188"/>
      <c r="F318" s="188"/>
      <c r="G318" s="188"/>
      <c r="H318" s="188"/>
      <c r="I318" s="188"/>
      <c r="J318" s="188"/>
    </row>
    <row r="319" spans="1:10" ht="15.75">
      <c r="A319" s="20"/>
      <c r="B319" s="188" t="s">
        <v>309</v>
      </c>
      <c r="C319" s="188"/>
      <c r="D319" s="188"/>
      <c r="E319" s="188"/>
      <c r="F319" s="188"/>
      <c r="G319" s="188"/>
      <c r="H319" s="188"/>
      <c r="I319" s="188"/>
      <c r="J319" s="188"/>
    </row>
    <row r="320" spans="1:10" ht="15.75">
      <c r="A320" s="20"/>
      <c r="B320" s="188" t="s">
        <v>310</v>
      </c>
      <c r="C320" s="188"/>
      <c r="D320" s="188"/>
      <c r="E320" s="188"/>
      <c r="F320" s="188"/>
      <c r="G320" s="188"/>
      <c r="H320" s="188"/>
      <c r="I320" s="188"/>
      <c r="J320" s="188"/>
    </row>
    <row r="321" spans="1:10" ht="15.75">
      <c r="A321" s="20"/>
      <c r="B321" s="188" t="s">
        <v>311</v>
      </c>
      <c r="C321" s="188"/>
      <c r="D321" s="188"/>
      <c r="E321" s="188"/>
      <c r="F321" s="188"/>
      <c r="G321" s="188"/>
      <c r="H321" s="188"/>
      <c r="I321" s="188"/>
      <c r="J321" s="188"/>
    </row>
    <row r="322" spans="1:10" ht="15.75">
      <c r="A322" s="20"/>
      <c r="B322" s="188" t="s">
        <v>312</v>
      </c>
      <c r="C322" s="188"/>
      <c r="D322" s="188"/>
      <c r="E322" s="188"/>
      <c r="F322" s="188"/>
      <c r="G322" s="188"/>
      <c r="H322" s="188"/>
      <c r="I322" s="188"/>
      <c r="J322" s="188"/>
    </row>
    <row r="323" spans="1:10" ht="15.75">
      <c r="A323" s="20"/>
      <c r="B323" s="188" t="s">
        <v>313</v>
      </c>
      <c r="C323" s="188"/>
      <c r="D323" s="188"/>
      <c r="E323" s="188"/>
      <c r="F323" s="188"/>
      <c r="G323" s="188"/>
      <c r="H323" s="188"/>
      <c r="I323" s="188"/>
      <c r="J323" s="188"/>
    </row>
    <row r="324" spans="1:10" ht="15.75">
      <c r="A324" s="20"/>
      <c r="B324" s="188" t="s">
        <v>314</v>
      </c>
      <c r="C324" s="188"/>
      <c r="D324" s="188"/>
      <c r="E324" s="188"/>
      <c r="F324" s="188"/>
      <c r="G324" s="188"/>
      <c r="H324" s="188"/>
      <c r="I324" s="188"/>
      <c r="J324" s="188"/>
    </row>
    <row r="325" spans="1:10" ht="15.75">
      <c r="A325" s="20"/>
      <c r="B325" s="188" t="s">
        <v>315</v>
      </c>
      <c r="C325" s="188"/>
      <c r="D325" s="188"/>
      <c r="E325" s="188"/>
      <c r="F325" s="188"/>
      <c r="G325" s="188"/>
      <c r="H325" s="188"/>
      <c r="I325" s="188"/>
      <c r="J325" s="188"/>
    </row>
    <row r="326" spans="1:10" ht="15.75">
      <c r="A326" s="20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5.75">
      <c r="A329" s="20"/>
      <c r="B329" s="188"/>
      <c r="C329" s="188"/>
      <c r="D329" s="188"/>
      <c r="E329" s="188"/>
      <c r="F329" s="188"/>
      <c r="G329" s="188"/>
      <c r="H329" s="188"/>
      <c r="I329" s="188"/>
      <c r="J329" s="188"/>
    </row>
    <row r="330" spans="1:10" ht="15.75">
      <c r="A330" s="20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5">
      <c r="A338" s="20"/>
      <c r="E338" s="19">
        <v>5</v>
      </c>
      <c r="J338" s="20"/>
    </row>
    <row r="339" spans="1:10" ht="15">
      <c r="A339" s="20"/>
      <c r="E339" s="19"/>
      <c r="J339" s="20"/>
    </row>
    <row r="340" spans="1:10" ht="15">
      <c r="A340" s="20"/>
      <c r="E340" s="19"/>
      <c r="J340" s="20"/>
    </row>
    <row r="341" spans="2:7" ht="20.25">
      <c r="B341" s="461" t="s">
        <v>79</v>
      </c>
      <c r="C341" s="461"/>
      <c r="D341" s="461"/>
      <c r="E341" s="461"/>
      <c r="F341" s="461"/>
      <c r="G341" s="458"/>
    </row>
    <row r="342" spans="2:9" ht="15.75">
      <c r="B342" s="203" t="s">
        <v>80</v>
      </c>
      <c r="C342" s="203"/>
      <c r="D342" s="203"/>
      <c r="E342" s="203"/>
      <c r="F342" s="23"/>
      <c r="G342" s="20"/>
      <c r="H342" s="20"/>
      <c r="I342" s="20"/>
    </row>
    <row r="343" spans="2:9" ht="15.75">
      <c r="B343" s="16"/>
      <c r="C343" s="16"/>
      <c r="D343" s="16"/>
      <c r="E343" s="16"/>
      <c r="F343" s="23"/>
      <c r="G343" s="20"/>
      <c r="H343" s="20"/>
      <c r="I343" s="20"/>
    </row>
    <row r="344" spans="2:9" ht="15.75">
      <c r="B344" s="16"/>
      <c r="C344" s="16"/>
      <c r="D344" s="16"/>
      <c r="E344" s="16"/>
      <c r="F344" s="23"/>
      <c r="G344" s="20"/>
      <c r="H344" s="20"/>
      <c r="I344" s="20"/>
    </row>
    <row r="345" spans="1:10" ht="15">
      <c r="A345" s="20"/>
      <c r="B345" s="20" t="s">
        <v>519</v>
      </c>
      <c r="C345" s="20"/>
      <c r="D345" s="20"/>
      <c r="E345" s="20"/>
      <c r="F345" s="20"/>
      <c r="G345" s="20"/>
      <c r="H345" s="20"/>
      <c r="I345" s="20"/>
      <c r="J345" s="20"/>
    </row>
    <row r="346" spans="1:10" ht="15">
      <c r="A346" s="20"/>
      <c r="B346" s="204">
        <v>20103</v>
      </c>
      <c r="C346" s="20" t="s">
        <v>321</v>
      </c>
      <c r="D346" s="20"/>
      <c r="E346" s="20"/>
      <c r="F346" s="20"/>
      <c r="G346" s="20"/>
      <c r="H346" s="204">
        <v>19890</v>
      </c>
      <c r="I346" s="20"/>
      <c r="J346" s="20"/>
    </row>
    <row r="347" spans="1:10" ht="15">
      <c r="A347" s="20" t="s">
        <v>291</v>
      </c>
      <c r="B347" s="185"/>
      <c r="C347" s="148"/>
      <c r="D347" s="148"/>
      <c r="E347" s="186"/>
      <c r="F347" s="148"/>
      <c r="G347" s="44"/>
      <c r="H347" s="44"/>
      <c r="I347" s="44"/>
      <c r="J347" s="20"/>
    </row>
    <row r="348" spans="1:10" ht="10.5" customHeight="1">
      <c r="A348" s="20"/>
      <c r="B348" s="37"/>
      <c r="C348" s="37"/>
      <c r="D348" s="37"/>
      <c r="E348" s="37"/>
      <c r="F348" s="37"/>
      <c r="G348" s="37"/>
      <c r="H348" s="20"/>
      <c r="I348" s="20"/>
      <c r="J348" s="20"/>
    </row>
    <row r="349" spans="1:10" ht="15">
      <c r="A349" s="20"/>
      <c r="B349" s="20" t="s">
        <v>235</v>
      </c>
      <c r="C349" s="20"/>
      <c r="D349" s="20"/>
      <c r="E349" s="20"/>
      <c r="F349" s="20"/>
      <c r="G349" s="20"/>
      <c r="H349" s="20"/>
      <c r="I349" s="20"/>
      <c r="J349" s="20"/>
    </row>
    <row r="350" spans="1:10" ht="15">
      <c r="A350" s="20"/>
      <c r="B350" s="195">
        <f>H346/B346*100</f>
        <v>98.94045664826146</v>
      </c>
      <c r="C350" s="44" t="s">
        <v>300</v>
      </c>
      <c r="D350" s="44"/>
      <c r="E350" s="184"/>
      <c r="F350" s="44"/>
      <c r="G350" s="44"/>
      <c r="H350" s="44"/>
      <c r="I350" s="20"/>
      <c r="J350" s="20"/>
    </row>
    <row r="351" spans="1:10" ht="15">
      <c r="A351" s="20"/>
      <c r="B351" s="45"/>
      <c r="C351" s="44"/>
      <c r="D351" s="44"/>
      <c r="E351" s="44"/>
      <c r="F351" s="44"/>
      <c r="G351" s="44"/>
      <c r="H351" s="44"/>
      <c r="I351" s="20"/>
      <c r="J351" s="20"/>
    </row>
    <row r="352" spans="1:10" ht="13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2:8" ht="32.25" customHeight="1">
      <c r="B353" s="20"/>
      <c r="C353" s="580" t="s">
        <v>67</v>
      </c>
      <c r="D353" s="580"/>
      <c r="E353" s="322" t="s">
        <v>452</v>
      </c>
      <c r="F353" s="369" t="s">
        <v>520</v>
      </c>
      <c r="G353" s="371" t="s">
        <v>445</v>
      </c>
      <c r="H353" s="24"/>
    </row>
    <row r="354" spans="3:11" s="25" customFormat="1" ht="9" customHeight="1">
      <c r="C354" s="552">
        <v>1</v>
      </c>
      <c r="D354" s="552"/>
      <c r="E354" s="26">
        <v>2</v>
      </c>
      <c r="F354" s="208">
        <v>3</v>
      </c>
      <c r="G354" s="26">
        <v>4</v>
      </c>
      <c r="K354" s="302"/>
    </row>
    <row r="355" spans="2:8" ht="15">
      <c r="B355" s="20"/>
      <c r="C355" s="504" t="s">
        <v>236</v>
      </c>
      <c r="D355" s="504"/>
      <c r="E355" s="156">
        <v>19896</v>
      </c>
      <c r="F355" s="196">
        <f>H346</f>
        <v>19890</v>
      </c>
      <c r="G355" s="48">
        <f>F355/E355*100</f>
        <v>99.96984318455972</v>
      </c>
      <c r="H355" s="20"/>
    </row>
    <row r="356" spans="2:8" ht="15">
      <c r="B356" s="20"/>
      <c r="C356" s="504" t="s">
        <v>242</v>
      </c>
      <c r="D356" s="504"/>
      <c r="E356" s="156">
        <v>20239</v>
      </c>
      <c r="F356" s="196">
        <f>B346</f>
        <v>20103</v>
      </c>
      <c r="G356" s="48">
        <f>F356/E356*100</f>
        <v>99.32803004100992</v>
      </c>
      <c r="H356" s="20"/>
    </row>
    <row r="357" spans="1:10" ht="15.75" customHeight="1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</row>
    <row r="358" spans="1:17" ht="16.5" thickBot="1">
      <c r="A358" s="20"/>
      <c r="B358" s="21" t="s">
        <v>243</v>
      </c>
      <c r="C358" s="21"/>
      <c r="D358" s="21"/>
      <c r="E358" s="21"/>
      <c r="F358" s="21"/>
      <c r="G358" s="21"/>
      <c r="H358" s="21"/>
      <c r="I358" s="20"/>
      <c r="J358" s="20"/>
      <c r="N358" s="23">
        <v>1</v>
      </c>
      <c r="O358" s="486" t="s">
        <v>454</v>
      </c>
      <c r="P358" s="486"/>
      <c r="Q358" s="486"/>
    </row>
    <row r="359" spans="1:17" ht="15.75">
      <c r="A359" s="20"/>
      <c r="B359" s="479" t="s">
        <v>496</v>
      </c>
      <c r="C359" s="480"/>
      <c r="D359" s="480"/>
      <c r="E359" s="480"/>
      <c r="F359" s="414"/>
      <c r="G359" s="414"/>
      <c r="H359" s="414"/>
      <c r="I359" s="415"/>
      <c r="J359" s="20"/>
      <c r="N359" s="23"/>
      <c r="O359" s="412"/>
      <c r="P359" s="412"/>
      <c r="Q359" s="412"/>
    </row>
    <row r="360" spans="1:17" ht="15.75">
      <c r="A360" s="20"/>
      <c r="B360" s="413" t="s">
        <v>36</v>
      </c>
      <c r="C360" s="536" t="s">
        <v>455</v>
      </c>
      <c r="D360" s="536"/>
      <c r="E360" s="536"/>
      <c r="F360" s="427">
        <v>2891</v>
      </c>
      <c r="G360" s="531" t="s">
        <v>69</v>
      </c>
      <c r="H360" s="531"/>
      <c r="I360" s="432">
        <f>F360/F380*100</f>
        <v>14.380938168432571</v>
      </c>
      <c r="J360" s="457" t="s">
        <v>18</v>
      </c>
      <c r="N360" s="23">
        <v>2</v>
      </c>
      <c r="O360" s="485" t="s">
        <v>455</v>
      </c>
      <c r="P360" s="485"/>
      <c r="Q360" s="485"/>
    </row>
    <row r="361" spans="1:17" ht="18" customHeight="1">
      <c r="A361" s="20"/>
      <c r="B361" s="413" t="s">
        <v>37</v>
      </c>
      <c r="C361" s="536" t="s">
        <v>462</v>
      </c>
      <c r="D361" s="536"/>
      <c r="E361" s="536"/>
      <c r="F361" s="427">
        <v>694</v>
      </c>
      <c r="G361" s="531" t="s">
        <v>69</v>
      </c>
      <c r="H361" s="531"/>
      <c r="I361" s="432">
        <f>F361/F380*100</f>
        <v>3.4522210615331046</v>
      </c>
      <c r="J361" s="457" t="s">
        <v>18</v>
      </c>
      <c r="N361" s="23">
        <v>3</v>
      </c>
      <c r="O361" s="494" t="s">
        <v>468</v>
      </c>
      <c r="P361" s="494"/>
      <c r="Q361" s="495"/>
    </row>
    <row r="362" spans="1:17" ht="17.25" customHeight="1">
      <c r="A362" s="20"/>
      <c r="B362" s="413" t="s">
        <v>39</v>
      </c>
      <c r="C362" s="536" t="s">
        <v>456</v>
      </c>
      <c r="D362" s="536"/>
      <c r="E362" s="536"/>
      <c r="F362" s="427">
        <v>1198</v>
      </c>
      <c r="G362" s="531" t="s">
        <v>69</v>
      </c>
      <c r="H362" s="531"/>
      <c r="I362" s="432">
        <f>F362/F380*100</f>
        <v>5.959309555787693</v>
      </c>
      <c r="J362" s="457" t="s">
        <v>18</v>
      </c>
      <c r="N362" s="23">
        <v>4</v>
      </c>
      <c r="O362" s="496" t="s">
        <v>471</v>
      </c>
      <c r="P362" s="496"/>
      <c r="Q362" s="497"/>
    </row>
    <row r="363" spans="1:17" ht="24.75" customHeight="1">
      <c r="A363" s="20"/>
      <c r="B363" s="413" t="s">
        <v>40</v>
      </c>
      <c r="C363" s="530" t="s">
        <v>464</v>
      </c>
      <c r="D363" s="530"/>
      <c r="E363" s="530"/>
      <c r="F363" s="427">
        <v>845</v>
      </c>
      <c r="G363" s="531" t="s">
        <v>69</v>
      </c>
      <c r="H363" s="531"/>
      <c r="I363" s="432">
        <f>F363/F380*100</f>
        <v>4.203352733422872</v>
      </c>
      <c r="J363" s="457" t="s">
        <v>18</v>
      </c>
      <c r="N363" s="23">
        <v>5</v>
      </c>
      <c r="O363" s="485" t="s">
        <v>456</v>
      </c>
      <c r="P363" s="485"/>
      <c r="Q363" s="485"/>
    </row>
    <row r="364" spans="1:17" ht="18.75" customHeight="1">
      <c r="A364" s="20"/>
      <c r="B364" s="413" t="s">
        <v>41</v>
      </c>
      <c r="C364" s="510" t="s">
        <v>465</v>
      </c>
      <c r="D364" s="510"/>
      <c r="E364" s="510"/>
      <c r="F364" s="427">
        <v>131</v>
      </c>
      <c r="G364" s="531" t="s">
        <v>69</v>
      </c>
      <c r="H364" s="531"/>
      <c r="I364" s="432">
        <f>F364/F380*100</f>
        <v>0.6516440332288713</v>
      </c>
      <c r="J364" s="457" t="s">
        <v>18</v>
      </c>
      <c r="N364" s="23">
        <v>6</v>
      </c>
      <c r="O364" s="498" t="s">
        <v>470</v>
      </c>
      <c r="P364" s="498"/>
      <c r="Q364" s="499"/>
    </row>
    <row r="365" spans="1:17" ht="24" customHeight="1" thickBot="1">
      <c r="A365" s="20"/>
      <c r="B365" s="416" t="s">
        <v>70</v>
      </c>
      <c r="C365" s="518" t="s">
        <v>457</v>
      </c>
      <c r="D365" s="519"/>
      <c r="E365" s="519"/>
      <c r="F365" s="428">
        <v>809</v>
      </c>
      <c r="G365" s="521" t="s">
        <v>69</v>
      </c>
      <c r="H365" s="521"/>
      <c r="I365" s="433">
        <f>F365/F380*100</f>
        <v>4.0242749838332585</v>
      </c>
      <c r="J365" s="457" t="s">
        <v>18</v>
      </c>
      <c r="N365" s="23">
        <v>7</v>
      </c>
      <c r="O365" s="487" t="s">
        <v>457</v>
      </c>
      <c r="P365" s="487"/>
      <c r="Q365" s="488"/>
    </row>
    <row r="366" spans="1:17" ht="18.75" customHeight="1">
      <c r="A366" s="20"/>
      <c r="B366" s="481" t="s">
        <v>497</v>
      </c>
      <c r="C366" s="482"/>
      <c r="D366" s="482"/>
      <c r="E366" s="482"/>
      <c r="F366" s="420"/>
      <c r="G366" s="418"/>
      <c r="H366" s="418"/>
      <c r="I366" s="419"/>
      <c r="J366" s="457"/>
      <c r="N366" s="23"/>
      <c r="O366" s="410"/>
      <c r="P366" s="410"/>
      <c r="Q366" s="411"/>
    </row>
    <row r="367" spans="1:17" ht="24.75" customHeight="1">
      <c r="A367" s="20"/>
      <c r="B367" s="417" t="s">
        <v>71</v>
      </c>
      <c r="C367" s="511" t="s">
        <v>458</v>
      </c>
      <c r="D367" s="511"/>
      <c r="E367" s="511"/>
      <c r="F367" s="427">
        <v>855</v>
      </c>
      <c r="G367" s="509" t="s">
        <v>69</v>
      </c>
      <c r="H367" s="509"/>
      <c r="I367" s="434">
        <f>F367/F380*100</f>
        <v>4.25309655275332</v>
      </c>
      <c r="J367" s="457" t="s">
        <v>18</v>
      </c>
      <c r="N367" s="23">
        <v>8</v>
      </c>
      <c r="O367" s="489" t="s">
        <v>458</v>
      </c>
      <c r="P367" s="489"/>
      <c r="Q367" s="490"/>
    </row>
    <row r="368" spans="1:17" ht="23.25" customHeight="1">
      <c r="A368" s="20"/>
      <c r="B368" s="417" t="s">
        <v>72</v>
      </c>
      <c r="C368" s="511" t="s">
        <v>461</v>
      </c>
      <c r="D368" s="511"/>
      <c r="E368" s="511"/>
      <c r="F368" s="427">
        <v>625</v>
      </c>
      <c r="G368" s="509" t="s">
        <v>69</v>
      </c>
      <c r="H368" s="509"/>
      <c r="I368" s="434">
        <f>F368/F380*100</f>
        <v>3.108988708153012</v>
      </c>
      <c r="J368" s="457" t="s">
        <v>18</v>
      </c>
      <c r="N368" s="23">
        <v>9</v>
      </c>
      <c r="O368" s="491" t="s">
        <v>459</v>
      </c>
      <c r="P368" s="491"/>
      <c r="Q368" s="492"/>
    </row>
    <row r="369" spans="1:17" ht="19.5" customHeight="1">
      <c r="A369" s="20"/>
      <c r="B369" s="417" t="s">
        <v>73</v>
      </c>
      <c r="C369" s="593" t="s">
        <v>467</v>
      </c>
      <c r="D369" s="593"/>
      <c r="E369" s="593"/>
      <c r="F369" s="427">
        <v>333</v>
      </c>
      <c r="G369" s="509" t="s">
        <v>69</v>
      </c>
      <c r="H369" s="509"/>
      <c r="I369" s="434">
        <f>F369/F380*100</f>
        <v>1.6564691837039247</v>
      </c>
      <c r="J369" s="457" t="s">
        <v>18</v>
      </c>
      <c r="N369" s="23">
        <v>10</v>
      </c>
      <c r="O369" s="493" t="s">
        <v>460</v>
      </c>
      <c r="P369" s="493"/>
      <c r="Q369" s="493"/>
    </row>
    <row r="370" spans="1:17" ht="18.75" customHeight="1">
      <c r="A370" s="20"/>
      <c r="B370" s="417" t="s">
        <v>74</v>
      </c>
      <c r="C370" s="533" t="s">
        <v>459</v>
      </c>
      <c r="D370" s="534"/>
      <c r="E370" s="535"/>
      <c r="F370" s="427">
        <v>654</v>
      </c>
      <c r="G370" s="509" t="s">
        <v>69</v>
      </c>
      <c r="H370" s="509"/>
      <c r="I370" s="434">
        <f>F370/F380*100</f>
        <v>3.2532457842113116</v>
      </c>
      <c r="J370" s="457" t="s">
        <v>18</v>
      </c>
      <c r="N370" s="23">
        <v>11</v>
      </c>
      <c r="O370" s="494" t="s">
        <v>469</v>
      </c>
      <c r="P370" s="494"/>
      <c r="Q370" s="495"/>
    </row>
    <row r="371" spans="1:17" ht="17.25" customHeight="1">
      <c r="A371" s="20"/>
      <c r="B371" s="417" t="s">
        <v>75</v>
      </c>
      <c r="C371" s="522" t="s">
        <v>466</v>
      </c>
      <c r="D371" s="522"/>
      <c r="E371" s="522"/>
      <c r="F371" s="427">
        <v>625</v>
      </c>
      <c r="G371" s="509" t="s">
        <v>69</v>
      </c>
      <c r="H371" s="509"/>
      <c r="I371" s="434">
        <f>F371/F380*100</f>
        <v>3.108988708153012</v>
      </c>
      <c r="J371" s="457" t="s">
        <v>18</v>
      </c>
      <c r="N371" s="23">
        <v>12</v>
      </c>
      <c r="O371" s="491" t="s">
        <v>461</v>
      </c>
      <c r="P371" s="491"/>
      <c r="Q371" s="492"/>
    </row>
    <row r="372" spans="1:17" ht="17.25" customHeight="1">
      <c r="A372" s="20"/>
      <c r="B372" s="417" t="s">
        <v>76</v>
      </c>
      <c r="C372" s="522" t="s">
        <v>463</v>
      </c>
      <c r="D372" s="522"/>
      <c r="E372" s="522"/>
      <c r="F372" s="427">
        <v>435</v>
      </c>
      <c r="G372" s="509" t="s">
        <v>69</v>
      </c>
      <c r="H372" s="509"/>
      <c r="I372" s="434">
        <f>F372/F380*100</f>
        <v>2.163856140874496</v>
      </c>
      <c r="J372" s="457" t="s">
        <v>18</v>
      </c>
      <c r="N372" s="23">
        <v>13</v>
      </c>
      <c r="O372" s="485" t="s">
        <v>462</v>
      </c>
      <c r="P372" s="485"/>
      <c r="Q372" s="485"/>
    </row>
    <row r="373" spans="1:17" ht="17.25" customHeight="1" thickBot="1">
      <c r="A373" s="20"/>
      <c r="B373" s="421" t="s">
        <v>145</v>
      </c>
      <c r="C373" s="551" t="s">
        <v>454</v>
      </c>
      <c r="D373" s="551"/>
      <c r="E373" s="551"/>
      <c r="F373" s="429">
        <v>2601</v>
      </c>
      <c r="G373" s="520" t="s">
        <v>69</v>
      </c>
      <c r="H373" s="520"/>
      <c r="I373" s="435">
        <f>F373/F380*100</f>
        <v>12.938367407849574</v>
      </c>
      <c r="J373" s="457" t="s">
        <v>18</v>
      </c>
      <c r="N373" s="23">
        <v>14</v>
      </c>
      <c r="O373" s="486" t="s">
        <v>463</v>
      </c>
      <c r="P373" s="486"/>
      <c r="Q373" s="486"/>
    </row>
    <row r="374" spans="1:17" ht="22.5" customHeight="1">
      <c r="A374" s="20"/>
      <c r="B374" s="483" t="s">
        <v>498</v>
      </c>
      <c r="C374" s="484"/>
      <c r="D374" s="484"/>
      <c r="E374" s="484"/>
      <c r="F374" s="422"/>
      <c r="G374" s="423"/>
      <c r="H374" s="423"/>
      <c r="I374" s="424"/>
      <c r="J374" s="457"/>
      <c r="N374" s="23"/>
      <c r="O374" s="412"/>
      <c r="P374" s="412"/>
      <c r="Q374" s="412"/>
    </row>
    <row r="375" spans="1:17" ht="21" customHeight="1">
      <c r="A375" s="20"/>
      <c r="B375" s="426" t="s">
        <v>147</v>
      </c>
      <c r="C375" s="550" t="s">
        <v>469</v>
      </c>
      <c r="D375" s="550"/>
      <c r="E375" s="550"/>
      <c r="F375" s="427">
        <v>655</v>
      </c>
      <c r="G375" s="599" t="s">
        <v>69</v>
      </c>
      <c r="H375" s="599"/>
      <c r="I375" s="436">
        <f>F375/F380*100</f>
        <v>3.2582201661443566</v>
      </c>
      <c r="J375" s="457" t="s">
        <v>18</v>
      </c>
      <c r="N375" s="23">
        <v>15</v>
      </c>
      <c r="O375" s="487" t="s">
        <v>464</v>
      </c>
      <c r="P375" s="487"/>
      <c r="Q375" s="488"/>
    </row>
    <row r="376" spans="1:17" ht="21" customHeight="1" thickBot="1">
      <c r="A376" s="20"/>
      <c r="B376" s="425" t="s">
        <v>149</v>
      </c>
      <c r="C376" s="581" t="s">
        <v>468</v>
      </c>
      <c r="D376" s="581"/>
      <c r="E376" s="581"/>
      <c r="F376" s="430">
        <v>1841</v>
      </c>
      <c r="G376" s="598" t="s">
        <v>69</v>
      </c>
      <c r="H376" s="598"/>
      <c r="I376" s="437">
        <f>F376/F380*100</f>
        <v>9.157837138735513</v>
      </c>
      <c r="J376" s="457" t="s">
        <v>18</v>
      </c>
      <c r="N376" s="23">
        <v>16</v>
      </c>
      <c r="O376" s="485" t="s">
        <v>465</v>
      </c>
      <c r="P376" s="485"/>
      <c r="Q376" s="485"/>
    </row>
    <row r="377" spans="1:17" ht="21.75" customHeight="1" thickBot="1">
      <c r="A377" s="20"/>
      <c r="B377" s="404" t="s">
        <v>150</v>
      </c>
      <c r="C377" s="549" t="s">
        <v>470</v>
      </c>
      <c r="D377" s="549"/>
      <c r="E377" s="549"/>
      <c r="F377" s="431">
        <v>1566</v>
      </c>
      <c r="G377" s="586" t="s">
        <v>69</v>
      </c>
      <c r="H377" s="586"/>
      <c r="I377" s="438">
        <f>F377/F380*100</f>
        <v>7.789882107148187</v>
      </c>
      <c r="J377" s="457" t="s">
        <v>18</v>
      </c>
      <c r="N377" s="23">
        <v>17</v>
      </c>
      <c r="O377" s="486" t="s">
        <v>466</v>
      </c>
      <c r="P377" s="486"/>
      <c r="Q377" s="486"/>
    </row>
    <row r="378" spans="1:17" ht="21.75" customHeight="1" thickBot="1">
      <c r="A378" s="20"/>
      <c r="B378" s="406" t="s">
        <v>152</v>
      </c>
      <c r="C378" s="583" t="s">
        <v>460</v>
      </c>
      <c r="D378" s="583"/>
      <c r="E378" s="583"/>
      <c r="F378" s="431">
        <v>854</v>
      </c>
      <c r="G378" s="532" t="s">
        <v>69</v>
      </c>
      <c r="H378" s="532"/>
      <c r="I378" s="405">
        <f>F378/F380*100</f>
        <v>4.248122170820276</v>
      </c>
      <c r="J378" s="457" t="s">
        <v>18</v>
      </c>
      <c r="N378" s="23">
        <v>18</v>
      </c>
      <c r="O378" s="486" t="s">
        <v>467</v>
      </c>
      <c r="P378" s="486"/>
      <c r="Q378" s="486"/>
    </row>
    <row r="379" spans="1:10" ht="21.75" customHeight="1" thickBot="1">
      <c r="A379" s="20"/>
      <c r="B379" s="409" t="s">
        <v>153</v>
      </c>
      <c r="C379" s="538" t="s">
        <v>471</v>
      </c>
      <c r="D379" s="538"/>
      <c r="E379" s="538"/>
      <c r="F379" s="431">
        <v>2491</v>
      </c>
      <c r="G379" s="532" t="s">
        <v>69</v>
      </c>
      <c r="H379" s="532"/>
      <c r="I379" s="405">
        <f>F379/F380*100</f>
        <v>12.391185395214645</v>
      </c>
      <c r="J379" s="457" t="s">
        <v>18</v>
      </c>
    </row>
    <row r="380" spans="1:10" ht="24" customHeight="1">
      <c r="A380" s="20"/>
      <c r="B380" s="476" t="s">
        <v>244</v>
      </c>
      <c r="C380" s="477"/>
      <c r="D380" s="477"/>
      <c r="E380" s="478"/>
      <c r="F380" s="407">
        <f>SUM(F360:F379)</f>
        <v>20103</v>
      </c>
      <c r="G380" s="475" t="s">
        <v>69</v>
      </c>
      <c r="H380" s="475"/>
      <c r="I380" s="408">
        <f>SUM(I360:I379)</f>
        <v>100.00000000000001</v>
      </c>
      <c r="J380" s="457" t="s">
        <v>18</v>
      </c>
    </row>
    <row r="381" spans="1:9" ht="15">
      <c r="A381" s="20"/>
      <c r="B381" s="28"/>
      <c r="C381" s="20"/>
      <c r="D381" s="20"/>
      <c r="E381" s="20"/>
      <c r="F381" s="150"/>
      <c r="G381" s="11"/>
      <c r="H381" s="11"/>
      <c r="I381" s="27"/>
    </row>
    <row r="382" spans="1:9" ht="15" customHeight="1">
      <c r="A382" s="20"/>
      <c r="B382" s="28"/>
      <c r="C382" s="20"/>
      <c r="D382" s="20"/>
      <c r="E382" s="20"/>
      <c r="F382" s="150"/>
      <c r="G382" s="11"/>
      <c r="H382" s="11"/>
      <c r="I382" s="27"/>
    </row>
    <row r="383" spans="1:9" ht="15" customHeight="1">
      <c r="A383" s="20"/>
      <c r="B383" s="28"/>
      <c r="C383" s="20"/>
      <c r="D383" s="20"/>
      <c r="E383" s="20"/>
      <c r="F383" s="150"/>
      <c r="G383" s="11"/>
      <c r="H383" s="11"/>
      <c r="I383" s="27"/>
    </row>
    <row r="384" spans="1:9" ht="15" customHeight="1">
      <c r="A384" s="20"/>
      <c r="B384" s="28"/>
      <c r="C384" s="20"/>
      <c r="D384" s="20"/>
      <c r="E384" s="149" t="s">
        <v>234</v>
      </c>
      <c r="F384" s="150"/>
      <c r="G384" s="11"/>
      <c r="H384" s="11"/>
      <c r="I384" s="27"/>
    </row>
    <row r="385" spans="1:9" ht="15" customHeight="1">
      <c r="A385" s="20"/>
      <c r="B385" s="28"/>
      <c r="C385" s="20"/>
      <c r="D385" s="20"/>
      <c r="E385" s="149"/>
      <c r="F385" s="150"/>
      <c r="G385" s="11"/>
      <c r="H385" s="11"/>
      <c r="I385" s="27"/>
    </row>
    <row r="386" spans="1:9" ht="15">
      <c r="A386" s="20"/>
      <c r="B386" s="28"/>
      <c r="C386" s="20"/>
      <c r="D386" s="20"/>
      <c r="E386" s="149"/>
      <c r="F386" s="150"/>
      <c r="G386" s="11"/>
      <c r="H386" s="11"/>
      <c r="I386" s="27"/>
    </row>
    <row r="387" spans="1:9" ht="15">
      <c r="A387" s="20"/>
      <c r="B387" s="28"/>
      <c r="C387" s="20"/>
      <c r="D387" s="20"/>
      <c r="E387" s="149"/>
      <c r="F387" s="150"/>
      <c r="G387" s="11"/>
      <c r="H387" s="11"/>
      <c r="I387" s="27"/>
    </row>
    <row r="388" spans="1:9" ht="15">
      <c r="A388" s="20"/>
      <c r="B388" s="28"/>
      <c r="C388" s="20"/>
      <c r="D388" s="20"/>
      <c r="E388" s="149"/>
      <c r="F388" s="150"/>
      <c r="G388" s="11"/>
      <c r="H388" s="11"/>
      <c r="I388" s="27"/>
    </row>
    <row r="389" spans="1:9" ht="15">
      <c r="A389" s="20"/>
      <c r="B389" s="28"/>
      <c r="C389" s="20"/>
      <c r="D389" s="20"/>
      <c r="E389" s="149"/>
      <c r="F389" s="150"/>
      <c r="G389" s="11"/>
      <c r="H389" s="11"/>
      <c r="I389" s="27"/>
    </row>
    <row r="390" spans="1:9" ht="15">
      <c r="A390" s="20"/>
      <c r="B390" s="28"/>
      <c r="C390" s="20"/>
      <c r="D390" s="20"/>
      <c r="E390" s="20"/>
      <c r="F390" s="150"/>
      <c r="G390" s="11"/>
      <c r="H390" s="11"/>
      <c r="I390" s="27"/>
    </row>
    <row r="391" spans="1:9" ht="15">
      <c r="A391" s="20"/>
      <c r="B391" s="28"/>
      <c r="C391" s="20"/>
      <c r="D391" s="20"/>
      <c r="E391" s="20"/>
      <c r="F391" s="150"/>
      <c r="G391" s="11"/>
      <c r="H391" s="11"/>
      <c r="I391" s="27"/>
    </row>
    <row r="392" spans="1:10" ht="15">
      <c r="A392" s="20"/>
      <c r="B392" s="20" t="s">
        <v>188</v>
      </c>
      <c r="C392" s="20"/>
      <c r="D392" s="20"/>
      <c r="E392" s="20"/>
      <c r="F392" s="204">
        <f>F380</f>
        <v>20103</v>
      </c>
      <c r="G392" s="20" t="s">
        <v>290</v>
      </c>
      <c r="H392" s="20"/>
      <c r="I392" s="20"/>
      <c r="J392" s="20"/>
    </row>
    <row r="393" spans="1:10" ht="15">
      <c r="A393" s="20"/>
      <c r="B393" s="197" t="s">
        <v>521</v>
      </c>
      <c r="C393" s="197"/>
      <c r="D393" s="197"/>
      <c r="E393" s="197"/>
      <c r="F393" s="197"/>
      <c r="G393" s="197"/>
      <c r="H393" s="390">
        <v>1252</v>
      </c>
      <c r="I393" s="197" t="s">
        <v>189</v>
      </c>
      <c r="J393" s="20"/>
    </row>
    <row r="394" spans="1:10" s="160" customFormat="1" ht="15">
      <c r="A394" s="44"/>
      <c r="B394" s="44"/>
      <c r="C394" s="44"/>
      <c r="D394" s="44"/>
      <c r="E394" s="44"/>
      <c r="F394" s="44"/>
      <c r="G394" s="44"/>
      <c r="H394" s="398"/>
      <c r="I394" s="44"/>
      <c r="J394" s="44"/>
    </row>
    <row r="395" spans="1:10" ht="15">
      <c r="A395" s="20"/>
      <c r="B395" s="20" t="s">
        <v>522</v>
      </c>
      <c r="C395" s="20"/>
      <c r="D395" s="20"/>
      <c r="E395" s="20"/>
      <c r="F395" s="20"/>
      <c r="G395" s="20"/>
      <c r="H395" s="20"/>
      <c r="I395" s="20"/>
      <c r="J395" s="20"/>
    </row>
    <row r="396" spans="1:10" ht="15">
      <c r="A396" s="20"/>
      <c r="B396" s="197" t="s">
        <v>231</v>
      </c>
      <c r="C396" s="205">
        <f>F392/640</f>
        <v>31.4109375</v>
      </c>
      <c r="D396" s="197" t="s">
        <v>189</v>
      </c>
      <c r="E396" s="20"/>
      <c r="F396" s="20"/>
      <c r="G396" s="20"/>
      <c r="H396" s="20"/>
      <c r="I396" s="20"/>
      <c r="J396" s="20"/>
    </row>
    <row r="397" spans="1:10" ht="15">
      <c r="A397" s="20"/>
      <c r="B397" s="197" t="s">
        <v>245</v>
      </c>
      <c r="C397" s="197"/>
      <c r="D397" s="197"/>
      <c r="E397" s="197"/>
      <c r="F397" s="197"/>
      <c r="G397" s="205">
        <f>F392/365</f>
        <v>55.07671232876712</v>
      </c>
      <c r="H397" s="197" t="s">
        <v>189</v>
      </c>
      <c r="I397" s="197"/>
      <c r="J397" s="20"/>
    </row>
    <row r="398" spans="1:10" ht="7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7.5" customHeight="1">
      <c r="A399" s="147"/>
      <c r="B399" s="151"/>
      <c r="C399" s="151"/>
      <c r="D399" s="151"/>
      <c r="E399" s="151"/>
      <c r="F399" s="151"/>
      <c r="G399" s="151"/>
      <c r="H399" s="151"/>
      <c r="I399" s="151"/>
      <c r="J399" s="151"/>
    </row>
    <row r="400" spans="1:10" ht="73.5" customHeight="1">
      <c r="A400" s="20"/>
      <c r="B400" s="605" t="s">
        <v>554</v>
      </c>
      <c r="C400" s="605"/>
      <c r="D400" s="605"/>
      <c r="E400" s="605"/>
      <c r="F400" s="605"/>
      <c r="G400" s="605"/>
      <c r="H400" s="605"/>
      <c r="I400" s="605"/>
      <c r="J400" s="307"/>
    </row>
    <row r="401" spans="1:10" ht="14.25" customHeight="1">
      <c r="A401" s="20"/>
      <c r="B401" s="307"/>
      <c r="C401" s="307"/>
      <c r="D401" s="307"/>
      <c r="E401" s="307"/>
      <c r="F401" s="307"/>
      <c r="G401" s="307"/>
      <c r="H401" s="307"/>
      <c r="I401" s="307"/>
      <c r="J401" s="307"/>
    </row>
    <row r="402" spans="1:13" ht="64.5" customHeight="1">
      <c r="A402" s="20"/>
      <c r="B402" s="473" t="s">
        <v>548</v>
      </c>
      <c r="C402" s="473"/>
      <c r="D402" s="473"/>
      <c r="E402" s="473"/>
      <c r="F402" s="473"/>
      <c r="G402" s="473"/>
      <c r="H402" s="473"/>
      <c r="I402" s="473"/>
      <c r="J402" s="468"/>
      <c r="K402" s="468"/>
      <c r="L402" s="468"/>
      <c r="M402" s="468"/>
    </row>
    <row r="403" spans="1:13" ht="14.25" customHeight="1">
      <c r="A403" s="20"/>
      <c r="B403" s="470"/>
      <c r="C403" s="470"/>
      <c r="D403" s="470"/>
      <c r="E403" s="470"/>
      <c r="F403" s="470"/>
      <c r="G403" s="470"/>
      <c r="H403" s="470"/>
      <c r="I403" s="470"/>
      <c r="J403" s="466"/>
      <c r="K403" s="466"/>
      <c r="L403" s="466"/>
      <c r="M403" s="466"/>
    </row>
    <row r="404" spans="1:13" ht="32.25" customHeight="1">
      <c r="A404" s="20"/>
      <c r="B404" s="472" t="s">
        <v>549</v>
      </c>
      <c r="C404" s="472"/>
      <c r="D404" s="472"/>
      <c r="E404" s="472"/>
      <c r="F404" s="472"/>
      <c r="G404" s="472"/>
      <c r="H404" s="472"/>
      <c r="I404" s="472"/>
      <c r="J404" s="469"/>
      <c r="K404" s="469"/>
      <c r="L404" s="469"/>
      <c r="M404" s="469"/>
    </row>
    <row r="405" spans="1:13" ht="14.25" customHeight="1">
      <c r="A405" s="20"/>
      <c r="B405" s="470"/>
      <c r="C405" s="470"/>
      <c r="D405" s="470"/>
      <c r="E405" s="470"/>
      <c r="F405" s="470"/>
      <c r="G405" s="470"/>
      <c r="H405" s="470"/>
      <c r="I405" s="470"/>
      <c r="J405" s="466"/>
      <c r="K405" s="466"/>
      <c r="L405" s="466"/>
      <c r="M405" s="466"/>
    </row>
    <row r="406" spans="1:13" ht="43.5" customHeight="1">
      <c r="A406" s="20"/>
      <c r="B406" s="472" t="s">
        <v>550</v>
      </c>
      <c r="C406" s="472"/>
      <c r="D406" s="472"/>
      <c r="E406" s="472"/>
      <c r="F406" s="472"/>
      <c r="G406" s="472"/>
      <c r="H406" s="472"/>
      <c r="I406" s="472"/>
      <c r="J406" s="469"/>
      <c r="K406" s="469"/>
      <c r="L406" s="469"/>
      <c r="M406" s="469"/>
    </row>
    <row r="407" spans="1:13" ht="14.25" customHeight="1">
      <c r="A407" s="20"/>
      <c r="B407" s="470"/>
      <c r="C407" s="470"/>
      <c r="D407" s="470"/>
      <c r="E407" s="470"/>
      <c r="F407" s="470"/>
      <c r="G407" s="470"/>
      <c r="H407" s="470"/>
      <c r="I407" s="470"/>
      <c r="J407" s="466"/>
      <c r="K407" s="466"/>
      <c r="L407" s="466"/>
      <c r="M407" s="466"/>
    </row>
    <row r="408" spans="1:13" ht="43.5" customHeight="1">
      <c r="A408" s="20"/>
      <c r="B408" s="474" t="s">
        <v>551</v>
      </c>
      <c r="C408" s="474"/>
      <c r="D408" s="474"/>
      <c r="E408" s="474"/>
      <c r="F408" s="474"/>
      <c r="G408" s="474"/>
      <c r="H408" s="474"/>
      <c r="I408" s="474"/>
      <c r="J408" s="469"/>
      <c r="K408" s="469"/>
      <c r="L408" s="469"/>
      <c r="M408" s="469"/>
    </row>
    <row r="409" spans="1:13" ht="14.25" customHeight="1">
      <c r="A409" s="20"/>
      <c r="B409" s="471"/>
      <c r="C409" s="471"/>
      <c r="D409" s="471"/>
      <c r="E409" s="471"/>
      <c r="F409" s="471"/>
      <c r="G409" s="471"/>
      <c r="H409" s="471"/>
      <c r="I409" s="471"/>
      <c r="J409" s="467"/>
      <c r="K409" s="467"/>
      <c r="L409" s="467"/>
      <c r="M409" s="467"/>
    </row>
    <row r="410" spans="1:13" ht="46.5" customHeight="1">
      <c r="A410" s="20"/>
      <c r="B410" s="472" t="s">
        <v>552</v>
      </c>
      <c r="C410" s="472"/>
      <c r="D410" s="472"/>
      <c r="E410" s="472"/>
      <c r="F410" s="472"/>
      <c r="G410" s="472"/>
      <c r="H410" s="472"/>
      <c r="I410" s="472"/>
      <c r="J410" s="469"/>
      <c r="K410" s="469"/>
      <c r="L410" s="469"/>
      <c r="M410" s="469"/>
    </row>
    <row r="411" spans="1:13" ht="14.25" customHeight="1">
      <c r="A411" s="20"/>
      <c r="B411" s="471"/>
      <c r="C411" s="471"/>
      <c r="D411" s="471"/>
      <c r="E411" s="471"/>
      <c r="F411" s="471"/>
      <c r="G411" s="471"/>
      <c r="H411" s="471"/>
      <c r="I411" s="471"/>
      <c r="J411" s="467"/>
      <c r="K411" s="467"/>
      <c r="L411" s="467"/>
      <c r="M411" s="467"/>
    </row>
    <row r="412" spans="1:13" ht="99.75" customHeight="1">
      <c r="A412" s="20"/>
      <c r="B412" s="472" t="s">
        <v>553</v>
      </c>
      <c r="C412" s="472"/>
      <c r="D412" s="472"/>
      <c r="E412" s="472"/>
      <c r="F412" s="472"/>
      <c r="G412" s="472"/>
      <c r="H412" s="472"/>
      <c r="I412" s="472"/>
      <c r="J412" s="469"/>
      <c r="K412" s="469"/>
      <c r="L412" s="469"/>
      <c r="M412" s="469"/>
    </row>
    <row r="413" spans="1:10" ht="14.25" customHeight="1">
      <c r="A413" s="20"/>
      <c r="B413" s="307"/>
      <c r="C413" s="307"/>
      <c r="D413" s="307"/>
      <c r="E413" s="307"/>
      <c r="F413" s="307"/>
      <c r="G413" s="307"/>
      <c r="H413" s="307"/>
      <c r="I413" s="307"/>
      <c r="J413" s="307"/>
    </row>
    <row r="414" spans="1:10" ht="14.25" customHeight="1">
      <c r="A414" s="20"/>
      <c r="B414" s="307"/>
      <c r="C414" s="307"/>
      <c r="D414" s="307"/>
      <c r="E414" s="307"/>
      <c r="F414" s="307"/>
      <c r="G414" s="307"/>
      <c r="H414" s="307"/>
      <c r="I414" s="307"/>
      <c r="J414" s="307"/>
    </row>
    <row r="415" spans="1:10" ht="14.25" customHeight="1">
      <c r="A415" s="20"/>
      <c r="B415" s="307"/>
      <c r="C415" s="307"/>
      <c r="D415" s="307"/>
      <c r="E415" s="307"/>
      <c r="F415" s="307"/>
      <c r="G415" s="307"/>
      <c r="H415" s="307"/>
      <c r="I415" s="307"/>
      <c r="J415" s="307"/>
    </row>
    <row r="416" spans="1:10" ht="14.25" customHeight="1">
      <c r="A416" s="20"/>
      <c r="B416" s="307"/>
      <c r="C416" s="307"/>
      <c r="D416" s="307"/>
      <c r="E416" s="307"/>
      <c r="F416" s="307"/>
      <c r="G416" s="307"/>
      <c r="H416" s="307"/>
      <c r="I416" s="307"/>
      <c r="J416" s="307"/>
    </row>
    <row r="417" spans="1:10" ht="14.25" customHeight="1">
      <c r="A417" s="20"/>
      <c r="B417" s="307"/>
      <c r="C417" s="307"/>
      <c r="D417" s="307"/>
      <c r="E417" s="307"/>
      <c r="F417" s="307"/>
      <c r="G417" s="307"/>
      <c r="H417" s="307"/>
      <c r="I417" s="307"/>
      <c r="J417" s="307"/>
    </row>
    <row r="418" spans="1:10" ht="14.25" customHeight="1">
      <c r="A418" s="20"/>
      <c r="B418" s="307"/>
      <c r="C418" s="307"/>
      <c r="D418" s="307"/>
      <c r="E418" s="307"/>
      <c r="F418" s="307"/>
      <c r="G418" s="307"/>
      <c r="H418" s="307"/>
      <c r="I418" s="307"/>
      <c r="J418" s="307"/>
    </row>
    <row r="419" spans="1:10" ht="14.25" customHeight="1">
      <c r="A419" s="20"/>
      <c r="B419" s="307"/>
      <c r="C419" s="307"/>
      <c r="D419" s="307"/>
      <c r="E419" s="307"/>
      <c r="F419" s="307"/>
      <c r="G419" s="307"/>
      <c r="H419" s="307"/>
      <c r="I419" s="307"/>
      <c r="J419" s="307"/>
    </row>
    <row r="420" spans="1:10" ht="14.25" customHeight="1">
      <c r="A420" s="20"/>
      <c r="B420" s="307"/>
      <c r="C420" s="307"/>
      <c r="D420" s="307"/>
      <c r="E420" s="307"/>
      <c r="F420" s="307"/>
      <c r="G420" s="307"/>
      <c r="H420" s="307"/>
      <c r="I420" s="307"/>
      <c r="J420" s="307"/>
    </row>
    <row r="421" spans="1:10" ht="14.25" customHeight="1">
      <c r="A421" s="20"/>
      <c r="B421" s="307"/>
      <c r="C421" s="307"/>
      <c r="D421" s="307"/>
      <c r="E421" s="307"/>
      <c r="F421" s="307"/>
      <c r="G421" s="307"/>
      <c r="H421" s="307"/>
      <c r="I421" s="307"/>
      <c r="J421" s="307"/>
    </row>
    <row r="422" spans="1:10" ht="14.25" customHeight="1">
      <c r="A422" s="20"/>
      <c r="B422" s="307"/>
      <c r="C422" s="307"/>
      <c r="D422" s="307"/>
      <c r="E422" s="307"/>
      <c r="F422" s="307"/>
      <c r="G422" s="307"/>
      <c r="H422" s="307"/>
      <c r="I422" s="307"/>
      <c r="J422" s="307"/>
    </row>
    <row r="423" spans="1:10" ht="14.25" customHeight="1">
      <c r="A423" s="20"/>
      <c r="B423" s="307"/>
      <c r="C423" s="307"/>
      <c r="D423" s="307"/>
      <c r="E423" s="307"/>
      <c r="F423" s="307"/>
      <c r="G423" s="307"/>
      <c r="H423" s="307"/>
      <c r="I423" s="307"/>
      <c r="J423" s="307"/>
    </row>
    <row r="424" spans="1:10" ht="14.25" customHeight="1">
      <c r="A424" s="20"/>
      <c r="B424" s="307"/>
      <c r="C424" s="307"/>
      <c r="D424" s="307"/>
      <c r="E424" s="307"/>
      <c r="F424" s="307"/>
      <c r="G424" s="307"/>
      <c r="H424" s="307"/>
      <c r="I424" s="307"/>
      <c r="J424" s="307"/>
    </row>
    <row r="425" spans="1:10" ht="14.25" customHeight="1">
      <c r="A425" s="20"/>
      <c r="B425" s="307"/>
      <c r="C425" s="307"/>
      <c r="D425" s="307"/>
      <c r="E425" s="307"/>
      <c r="F425" s="307"/>
      <c r="G425" s="307"/>
      <c r="H425" s="307"/>
      <c r="I425" s="307"/>
      <c r="J425" s="307"/>
    </row>
    <row r="426" spans="1:10" ht="14.25" customHeight="1">
      <c r="A426" s="20"/>
      <c r="B426" s="307"/>
      <c r="C426" s="307"/>
      <c r="D426" s="307"/>
      <c r="E426" s="307"/>
      <c r="F426" s="307"/>
      <c r="G426" s="307"/>
      <c r="H426" s="307"/>
      <c r="I426" s="307"/>
      <c r="J426" s="307"/>
    </row>
    <row r="427" spans="1:10" ht="14.25" customHeight="1">
      <c r="A427" s="20"/>
      <c r="B427" s="307"/>
      <c r="C427" s="307"/>
      <c r="D427" s="307"/>
      <c r="E427" s="307"/>
      <c r="F427" s="307"/>
      <c r="G427" s="307"/>
      <c r="H427" s="307"/>
      <c r="I427" s="307"/>
      <c r="J427" s="307"/>
    </row>
    <row r="428" spans="1:10" ht="15">
      <c r="A428" s="20"/>
      <c r="B428" s="20"/>
      <c r="C428" s="20"/>
      <c r="D428" s="20"/>
      <c r="E428" s="21"/>
      <c r="F428" s="20"/>
      <c r="G428" s="20"/>
      <c r="H428" s="20"/>
      <c r="I428" s="20"/>
      <c r="J428" s="20"/>
    </row>
    <row r="429" spans="1:10" ht="15">
      <c r="A429" s="20"/>
      <c r="B429" s="20"/>
      <c r="C429" s="20"/>
      <c r="D429" s="20"/>
      <c r="E429" s="21"/>
      <c r="F429" s="20"/>
      <c r="G429" s="20"/>
      <c r="H429" s="20"/>
      <c r="I429" s="20"/>
      <c r="J429" s="20"/>
    </row>
    <row r="430" spans="1:10" ht="15">
      <c r="A430" s="20"/>
      <c r="B430" s="20"/>
      <c r="C430" s="20"/>
      <c r="D430" s="20"/>
      <c r="E430" s="21"/>
      <c r="F430" s="20"/>
      <c r="G430" s="20"/>
      <c r="H430" s="20"/>
      <c r="I430" s="20"/>
      <c r="J430" s="20"/>
    </row>
    <row r="431" spans="1:10" ht="15">
      <c r="A431" s="20"/>
      <c r="B431" s="20"/>
      <c r="C431" s="20"/>
      <c r="D431" s="20"/>
      <c r="E431" s="21"/>
      <c r="F431" s="20"/>
      <c r="G431" s="20"/>
      <c r="H431" s="20"/>
      <c r="I431" s="20"/>
      <c r="J431" s="20"/>
    </row>
    <row r="432" spans="1:10" ht="15">
      <c r="A432" s="20"/>
      <c r="B432" s="20"/>
      <c r="C432" s="20"/>
      <c r="D432" s="20"/>
      <c r="E432" s="21">
        <v>6</v>
      </c>
      <c r="F432" s="20"/>
      <c r="G432" s="20"/>
      <c r="H432" s="20"/>
      <c r="I432" s="20"/>
      <c r="J432" s="20"/>
    </row>
    <row r="433" spans="1:10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ht="15.75">
      <c r="A435" s="20"/>
      <c r="B435" s="203" t="s">
        <v>81</v>
      </c>
      <c r="C435" s="203"/>
      <c r="D435" s="203"/>
      <c r="E435" s="16"/>
      <c r="F435" s="20"/>
      <c r="G435" s="20"/>
      <c r="H435" s="20"/>
      <c r="I435" s="20"/>
      <c r="J435" s="20"/>
    </row>
    <row r="436" spans="1:10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ht="15">
      <c r="A438" s="20"/>
      <c r="B438" s="20" t="s">
        <v>523</v>
      </c>
      <c r="C438" s="20"/>
      <c r="D438" s="20"/>
      <c r="E438" s="20"/>
      <c r="F438" s="20"/>
      <c r="G438" s="20"/>
      <c r="H438" s="20"/>
      <c r="I438" s="20"/>
      <c r="J438" s="20"/>
    </row>
    <row r="439" spans="1:10" ht="15">
      <c r="A439" s="20"/>
      <c r="B439" s="204">
        <f>F451</f>
        <v>115707</v>
      </c>
      <c r="C439" s="197" t="s">
        <v>246</v>
      </c>
      <c r="D439" s="197"/>
      <c r="E439" s="197"/>
      <c r="F439" s="197"/>
      <c r="G439" s="197"/>
      <c r="H439" s="197"/>
      <c r="I439" s="197"/>
      <c r="J439" s="20"/>
    </row>
    <row r="440" spans="1:10" ht="15">
      <c r="A440" s="20"/>
      <c r="B440" s="204">
        <f>F450</f>
        <v>114315</v>
      </c>
      <c r="C440" s="197" t="s">
        <v>247</v>
      </c>
      <c r="D440" s="197"/>
      <c r="E440" s="197"/>
      <c r="F440" s="197"/>
      <c r="G440" s="197"/>
      <c r="H440" s="197"/>
      <c r="I440" s="197"/>
      <c r="J440" s="20"/>
    </row>
    <row r="441" spans="1:10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ht="15">
      <c r="A443" s="20"/>
      <c r="B443" s="20" t="s">
        <v>472</v>
      </c>
      <c r="C443" s="20"/>
      <c r="D443" s="20"/>
      <c r="E443" s="20"/>
      <c r="F443" s="20"/>
      <c r="G443" s="20"/>
      <c r="H443" s="20"/>
      <c r="I443" s="20"/>
      <c r="J443" s="20"/>
    </row>
    <row r="444" spans="1:10" ht="15">
      <c r="A444" s="20"/>
      <c r="B444" s="195">
        <f>B440/B439*100</f>
        <v>98.79696129015531</v>
      </c>
      <c r="C444" s="44" t="s">
        <v>18</v>
      </c>
      <c r="D444" s="44"/>
      <c r="E444" s="44"/>
      <c r="F444" s="44"/>
      <c r="G444" s="44"/>
      <c r="H444" s="44"/>
      <c r="I444" s="20"/>
      <c r="J444" s="20"/>
    </row>
    <row r="445" spans="1:10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2:8" ht="32.25" customHeight="1">
      <c r="B448" s="20"/>
      <c r="C448" s="580" t="s">
        <v>67</v>
      </c>
      <c r="D448" s="580"/>
      <c r="E448" s="322" t="s">
        <v>452</v>
      </c>
      <c r="F448" s="369" t="s">
        <v>520</v>
      </c>
      <c r="G448" s="371" t="s">
        <v>445</v>
      </c>
      <c r="H448" s="24"/>
    </row>
    <row r="449" spans="3:11" s="25" customFormat="1" ht="9" customHeight="1">
      <c r="C449" s="552">
        <v>1</v>
      </c>
      <c r="D449" s="552"/>
      <c r="E449" s="26">
        <v>2</v>
      </c>
      <c r="F449" s="208">
        <v>3</v>
      </c>
      <c r="G449" s="26">
        <v>4</v>
      </c>
      <c r="K449" s="302"/>
    </row>
    <row r="450" spans="2:8" ht="15">
      <c r="B450" s="20"/>
      <c r="C450" s="504" t="s">
        <v>236</v>
      </c>
      <c r="D450" s="504"/>
      <c r="E450" s="156">
        <v>132737</v>
      </c>
      <c r="F450" s="196">
        <v>114315</v>
      </c>
      <c r="G450" s="48">
        <f>F450/E450*100</f>
        <v>86.12142808711964</v>
      </c>
      <c r="H450" s="20"/>
    </row>
    <row r="451" spans="2:8" ht="15">
      <c r="B451" s="20"/>
      <c r="C451" s="504" t="s">
        <v>248</v>
      </c>
      <c r="D451" s="504"/>
      <c r="E451" s="156">
        <v>134609</v>
      </c>
      <c r="F451" s="196">
        <v>115707</v>
      </c>
      <c r="G451" s="48">
        <f>F451/E451*100</f>
        <v>85.95784828651874</v>
      </c>
      <c r="H451" s="20"/>
    </row>
    <row r="452" spans="1:10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ht="15">
      <c r="A456" s="20"/>
      <c r="B456" s="20" t="s">
        <v>249</v>
      </c>
      <c r="C456" s="20"/>
      <c r="D456" s="20"/>
      <c r="E456" s="20"/>
      <c r="F456" s="20"/>
      <c r="G456" s="20"/>
      <c r="H456" s="20"/>
      <c r="I456" s="20"/>
      <c r="J456" s="20"/>
    </row>
    <row r="457" spans="1:10" ht="15">
      <c r="A457" s="20"/>
      <c r="B457" s="20" t="s">
        <v>82</v>
      </c>
      <c r="C457" s="20"/>
      <c r="D457" s="20"/>
      <c r="E457" s="20"/>
      <c r="F457" s="20"/>
      <c r="G457" s="20"/>
      <c r="H457" s="20"/>
      <c r="I457" s="20"/>
      <c r="J457" s="20"/>
    </row>
    <row r="458" spans="1:10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ht="15">
      <c r="A461" s="20"/>
      <c r="B461" s="17" t="s">
        <v>83</v>
      </c>
      <c r="C461" s="8" t="s">
        <v>86</v>
      </c>
      <c r="F461" s="206">
        <v>12676</v>
      </c>
      <c r="G461" s="49" t="s">
        <v>87</v>
      </c>
      <c r="H461" s="155">
        <f>F461/F464*100</f>
        <v>10.955257676717917</v>
      </c>
      <c r="I461" s="8" t="s">
        <v>18</v>
      </c>
      <c r="J461" s="20"/>
    </row>
    <row r="462" spans="1:10" ht="15">
      <c r="A462" s="20"/>
      <c r="B462" s="17" t="s">
        <v>84</v>
      </c>
      <c r="C462" s="8" t="s">
        <v>88</v>
      </c>
      <c r="F462" s="206">
        <v>34214</v>
      </c>
      <c r="G462" s="49" t="s">
        <v>87</v>
      </c>
      <c r="H462" s="155">
        <f>F462/F464*100</f>
        <v>29.569516105335026</v>
      </c>
      <c r="I462" s="8" t="s">
        <v>18</v>
      </c>
      <c r="J462" s="20"/>
    </row>
    <row r="463" spans="1:10" ht="15">
      <c r="A463" s="20"/>
      <c r="B463" s="17" t="s">
        <v>85</v>
      </c>
      <c r="C463" s="29" t="s">
        <v>89</v>
      </c>
      <c r="D463" s="29"/>
      <c r="E463" s="29"/>
      <c r="F463" s="207">
        <v>68817</v>
      </c>
      <c r="G463" s="36" t="s">
        <v>87</v>
      </c>
      <c r="H463" s="155">
        <f>F463/F464*100</f>
        <v>59.47522621794705</v>
      </c>
      <c r="I463" s="7" t="s">
        <v>18</v>
      </c>
      <c r="J463" s="20"/>
    </row>
    <row r="464" spans="1:10" ht="15">
      <c r="A464" s="20"/>
      <c r="C464" s="15" t="s">
        <v>90</v>
      </c>
      <c r="D464" s="15"/>
      <c r="E464" s="15"/>
      <c r="F464" s="157">
        <f>SUM(F461:F463)</f>
        <v>115707</v>
      </c>
      <c r="G464" s="50" t="s">
        <v>87</v>
      </c>
      <c r="H464" s="158">
        <f>SUM(H461:H463)</f>
        <v>100</v>
      </c>
      <c r="I464" s="30" t="s">
        <v>18</v>
      </c>
      <c r="J464" s="20"/>
    </row>
    <row r="465" spans="1:10" ht="15">
      <c r="A465" s="20"/>
      <c r="C465" s="15"/>
      <c r="D465" s="15"/>
      <c r="E465" s="15"/>
      <c r="F465" s="15"/>
      <c r="G465" s="15"/>
      <c r="H465" s="15"/>
      <c r="I465" s="15"/>
      <c r="J465" s="20"/>
    </row>
    <row r="466" spans="1:10" ht="15">
      <c r="A466" s="20"/>
      <c r="C466" s="15"/>
      <c r="D466" s="15"/>
      <c r="E466" s="15"/>
      <c r="F466" s="15"/>
      <c r="G466" s="15"/>
      <c r="H466" s="15"/>
      <c r="I466" s="15"/>
      <c r="J466" s="20"/>
    </row>
    <row r="467" spans="1:10" ht="15">
      <c r="A467" s="20"/>
      <c r="C467" s="15"/>
      <c r="D467" s="15"/>
      <c r="E467" s="15"/>
      <c r="F467" s="15"/>
      <c r="G467" s="15"/>
      <c r="H467" s="15"/>
      <c r="I467" s="15"/>
      <c r="J467" s="20"/>
    </row>
    <row r="468" spans="1:10" ht="15">
      <c r="A468" s="20"/>
      <c r="C468" s="15"/>
      <c r="D468" s="15"/>
      <c r="E468" s="15"/>
      <c r="F468" s="15"/>
      <c r="G468" s="15"/>
      <c r="H468" s="15"/>
      <c r="I468" s="15"/>
      <c r="J468" s="20"/>
    </row>
    <row r="469" spans="1:10" ht="15">
      <c r="A469" s="20"/>
      <c r="C469" s="15"/>
      <c r="D469" s="15"/>
      <c r="E469" s="15"/>
      <c r="F469" s="15"/>
      <c r="G469" s="15"/>
      <c r="H469" s="15"/>
      <c r="I469" s="15"/>
      <c r="J469" s="20"/>
    </row>
    <row r="470" spans="1:10" ht="15">
      <c r="A470" s="20"/>
      <c r="C470" s="15"/>
      <c r="D470" s="15"/>
      <c r="E470" s="15"/>
      <c r="F470" s="15"/>
      <c r="G470" s="15"/>
      <c r="H470" s="15"/>
      <c r="I470" s="15"/>
      <c r="J470" s="20"/>
    </row>
    <row r="471" spans="1:10" ht="15">
      <c r="A471" s="20"/>
      <c r="C471" s="15"/>
      <c r="D471" s="15"/>
      <c r="E471" s="15"/>
      <c r="F471" s="15"/>
      <c r="G471" s="15"/>
      <c r="H471" s="15"/>
      <c r="I471" s="15"/>
      <c r="J471" s="20"/>
    </row>
    <row r="472" spans="1:10" ht="15">
      <c r="A472" s="20"/>
      <c r="C472" s="15"/>
      <c r="D472" s="15"/>
      <c r="E472" s="15"/>
      <c r="F472" s="15"/>
      <c r="G472" s="15"/>
      <c r="H472" s="15"/>
      <c r="I472" s="15"/>
      <c r="J472" s="20"/>
    </row>
    <row r="473" spans="1:10" ht="15">
      <c r="A473" s="20"/>
      <c r="C473" s="15"/>
      <c r="D473" s="15"/>
      <c r="E473" s="15"/>
      <c r="F473" s="15"/>
      <c r="G473" s="15"/>
      <c r="H473" s="15"/>
      <c r="I473" s="15"/>
      <c r="J473" s="20"/>
    </row>
    <row r="474" spans="1:10" ht="15">
      <c r="A474" s="20"/>
      <c r="C474" s="15"/>
      <c r="D474" s="15"/>
      <c r="E474" s="15"/>
      <c r="F474" s="15"/>
      <c r="G474" s="15"/>
      <c r="H474" s="15"/>
      <c r="I474" s="15"/>
      <c r="J474" s="20"/>
    </row>
    <row r="475" spans="1:10" ht="15">
      <c r="A475" s="20"/>
      <c r="C475" s="15"/>
      <c r="D475" s="15"/>
      <c r="E475" s="15"/>
      <c r="F475" s="15"/>
      <c r="G475" s="15"/>
      <c r="H475" s="15"/>
      <c r="I475" s="15"/>
      <c r="J475" s="20"/>
    </row>
    <row r="476" spans="1:10" ht="15">
      <c r="A476" s="20"/>
      <c r="C476" s="15"/>
      <c r="D476" s="15"/>
      <c r="E476" s="15"/>
      <c r="F476" s="15"/>
      <c r="G476" s="15"/>
      <c r="H476" s="15"/>
      <c r="I476" s="15"/>
      <c r="J476" s="20"/>
    </row>
    <row r="477" spans="1:10" ht="15">
      <c r="A477" s="20"/>
      <c r="C477" s="15"/>
      <c r="D477" s="15"/>
      <c r="E477" s="15"/>
      <c r="F477" s="15"/>
      <c r="G477" s="15"/>
      <c r="H477" s="15"/>
      <c r="I477" s="15"/>
      <c r="J477" s="20"/>
    </row>
    <row r="478" spans="1:10" ht="15">
      <c r="A478" s="20"/>
      <c r="C478" s="15"/>
      <c r="D478" s="15"/>
      <c r="E478" s="15"/>
      <c r="F478" s="15"/>
      <c r="G478" s="15"/>
      <c r="H478" s="15"/>
      <c r="I478" s="15"/>
      <c r="J478" s="20"/>
    </row>
    <row r="479" spans="1:10" ht="15">
      <c r="A479" s="20"/>
      <c r="C479" s="15"/>
      <c r="D479" s="15"/>
      <c r="E479" s="15"/>
      <c r="F479" s="15"/>
      <c r="G479" s="15"/>
      <c r="H479" s="15"/>
      <c r="I479" s="15"/>
      <c r="J479" s="20"/>
    </row>
    <row r="480" spans="1:10" ht="15">
      <c r="A480" s="20"/>
      <c r="B480" s="20"/>
      <c r="C480" s="20"/>
      <c r="D480" s="20"/>
      <c r="E480" s="15">
        <v>7</v>
      </c>
      <c r="F480" s="20"/>
      <c r="G480" s="20"/>
      <c r="H480" s="20"/>
      <c r="I480" s="20"/>
      <c r="J480" s="20"/>
    </row>
    <row r="481" spans="1:10" ht="1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ht="15.75">
      <c r="A482" s="20"/>
      <c r="B482" s="203" t="s">
        <v>91</v>
      </c>
      <c r="C482" s="203"/>
      <c r="D482" s="203"/>
      <c r="E482" s="203"/>
      <c r="F482" s="16"/>
      <c r="G482" s="20"/>
      <c r="H482" s="20"/>
      <c r="I482" s="20"/>
      <c r="J482" s="20"/>
    </row>
    <row r="483" spans="1:10" ht="15">
      <c r="A483" s="20"/>
      <c r="B483" s="20"/>
      <c r="C483" s="20"/>
      <c r="D483" s="20"/>
      <c r="E483" s="19"/>
      <c r="F483" s="20"/>
      <c r="G483" s="20"/>
      <c r="H483" s="20"/>
      <c r="I483" s="20"/>
      <c r="J483" s="20"/>
    </row>
    <row r="484" spans="2:9" ht="15">
      <c r="B484" s="20" t="s">
        <v>524</v>
      </c>
      <c r="C484" s="20"/>
      <c r="D484" s="20"/>
      <c r="E484" s="20"/>
      <c r="F484" s="20"/>
      <c r="G484" s="20"/>
      <c r="H484" s="20"/>
      <c r="I484" s="20"/>
    </row>
    <row r="485" spans="2:9" ht="15">
      <c r="B485" s="195">
        <f>F491</f>
        <v>5.76</v>
      </c>
      <c r="C485" s="20" t="s">
        <v>250</v>
      </c>
      <c r="D485" s="20"/>
      <c r="E485" s="20"/>
      <c r="F485" s="20"/>
      <c r="G485" s="20"/>
      <c r="H485" s="20"/>
      <c r="I485" s="20"/>
    </row>
    <row r="486" spans="2:9" ht="15">
      <c r="B486" s="195">
        <f>F490</f>
        <v>5.75</v>
      </c>
      <c r="C486" s="20" t="s">
        <v>251</v>
      </c>
      <c r="D486" s="20"/>
      <c r="E486" s="20"/>
      <c r="F486" s="20"/>
      <c r="G486" s="20"/>
      <c r="H486" s="20"/>
      <c r="I486" s="20"/>
    </row>
    <row r="487" spans="1:10" ht="15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2:8" ht="33" customHeight="1">
      <c r="B488" s="20"/>
      <c r="C488" s="504" t="s">
        <v>67</v>
      </c>
      <c r="D488" s="504"/>
      <c r="E488" s="322" t="s">
        <v>452</v>
      </c>
      <c r="F488" s="369" t="s">
        <v>520</v>
      </c>
      <c r="G488" s="371" t="s">
        <v>445</v>
      </c>
      <c r="H488" s="24"/>
    </row>
    <row r="489" spans="3:11" s="25" customFormat="1" ht="9" customHeight="1">
      <c r="C489" s="582">
        <v>1</v>
      </c>
      <c r="D489" s="582"/>
      <c r="E489" s="372">
        <v>2</v>
      </c>
      <c r="F489" s="373">
        <v>3</v>
      </c>
      <c r="G489" s="372">
        <v>4</v>
      </c>
      <c r="K489" s="302"/>
    </row>
    <row r="490" spans="2:8" ht="15">
      <c r="B490" s="20"/>
      <c r="C490" s="504" t="s">
        <v>237</v>
      </c>
      <c r="D490" s="504"/>
      <c r="E490" s="48">
        <v>6.67</v>
      </c>
      <c r="F490" s="209">
        <v>5.75</v>
      </c>
      <c r="G490" s="370">
        <f>E490-F490</f>
        <v>0.9199999999999999</v>
      </c>
      <c r="H490" s="20"/>
    </row>
    <row r="491" spans="2:8" ht="15">
      <c r="B491" s="20"/>
      <c r="C491" s="504" t="s">
        <v>248</v>
      </c>
      <c r="D491" s="504"/>
      <c r="E491" s="48">
        <v>6.65</v>
      </c>
      <c r="F491" s="209">
        <v>5.76</v>
      </c>
      <c r="G491" s="370">
        <f>E491-F491</f>
        <v>0.8900000000000006</v>
      </c>
      <c r="H491" s="20"/>
    </row>
    <row r="492" spans="1:10" ht="15">
      <c r="A492" s="20"/>
      <c r="B492" s="31"/>
      <c r="C492" s="31"/>
      <c r="D492" s="32"/>
      <c r="E492" s="32"/>
      <c r="F492" s="32"/>
      <c r="G492" s="32"/>
      <c r="H492" s="32"/>
      <c r="I492" s="32"/>
      <c r="J492" s="20"/>
    </row>
    <row r="493" spans="1:10" ht="15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2:11" s="16" customFormat="1" ht="15.75">
      <c r="B494" s="203" t="s">
        <v>92</v>
      </c>
      <c r="C494" s="203"/>
      <c r="D494" s="203"/>
      <c r="E494" s="203"/>
      <c r="K494" s="162"/>
    </row>
    <row r="495" spans="1:10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ht="15">
      <c r="A496" s="20"/>
      <c r="B496" s="20" t="s">
        <v>93</v>
      </c>
      <c r="C496" s="20"/>
      <c r="D496" s="20"/>
      <c r="E496" s="20"/>
      <c r="F496" s="20"/>
      <c r="G496" s="20"/>
      <c r="H496" s="20"/>
      <c r="I496" s="20"/>
      <c r="J496" s="20"/>
    </row>
    <row r="497" spans="1:10" ht="15">
      <c r="A497" s="20"/>
      <c r="B497" s="20" t="s">
        <v>94</v>
      </c>
      <c r="C497" s="20"/>
      <c r="D497" s="20"/>
      <c r="E497" s="20"/>
      <c r="F497" s="20"/>
      <c r="G497" s="20"/>
      <c r="H497" s="20"/>
      <c r="I497" s="20"/>
      <c r="J497" s="20"/>
    </row>
    <row r="498" spans="1:10" ht="15">
      <c r="A498" s="20"/>
      <c r="B498" s="20" t="s">
        <v>95</v>
      </c>
      <c r="C498" s="20"/>
      <c r="D498" s="20"/>
      <c r="E498" s="20"/>
      <c r="F498" s="20"/>
      <c r="G498" s="20"/>
      <c r="H498" s="20"/>
      <c r="I498" s="20"/>
      <c r="J498" s="20"/>
    </row>
    <row r="499" spans="1:10" ht="15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5">
      <c r="A500" s="20"/>
      <c r="B500" s="20" t="s">
        <v>96</v>
      </c>
      <c r="C500" s="20"/>
      <c r="D500" s="20"/>
      <c r="E500" s="20"/>
      <c r="F500" s="20"/>
      <c r="G500" s="20"/>
      <c r="H500" s="20"/>
      <c r="I500" s="20"/>
      <c r="J500" s="20"/>
    </row>
    <row r="501" spans="1:10" ht="15">
      <c r="A501" s="20"/>
      <c r="B501" s="20" t="s">
        <v>351</v>
      </c>
      <c r="C501" s="20"/>
      <c r="D501" s="20"/>
      <c r="E501" s="20"/>
      <c r="F501" s="20"/>
      <c r="G501" s="20"/>
      <c r="H501" s="20"/>
      <c r="I501" s="20"/>
      <c r="J501" s="20"/>
    </row>
    <row r="502" spans="1:10" ht="15">
      <c r="A502" s="20"/>
      <c r="B502" s="20" t="s">
        <v>238</v>
      </c>
      <c r="C502" s="20"/>
      <c r="D502" s="20"/>
      <c r="E502" s="20"/>
      <c r="F502" s="20"/>
      <c r="G502" s="20"/>
      <c r="H502" s="20"/>
      <c r="I502" s="20"/>
      <c r="J502" s="20"/>
    </row>
    <row r="503" spans="1:10" ht="15">
      <c r="A503" s="20"/>
      <c r="B503" s="20" t="s">
        <v>295</v>
      </c>
      <c r="C503" s="20"/>
      <c r="D503" s="20"/>
      <c r="E503" s="20"/>
      <c r="F503" s="20"/>
      <c r="G503" s="20"/>
      <c r="H503" s="20"/>
      <c r="I503" s="20"/>
      <c r="J503" s="20"/>
    </row>
    <row r="504" spans="1:10" ht="15">
      <c r="A504" s="20"/>
      <c r="B504" s="20" t="s">
        <v>97</v>
      </c>
      <c r="C504" s="20"/>
      <c r="D504" s="20"/>
      <c r="E504" s="20"/>
      <c r="F504" s="20"/>
      <c r="G504" s="20"/>
      <c r="H504" s="20"/>
      <c r="I504" s="20"/>
      <c r="J504" s="20"/>
    </row>
    <row r="505" spans="1:10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5">
      <c r="A506" s="20"/>
      <c r="B506" s="20" t="s">
        <v>525</v>
      </c>
      <c r="C506" s="20"/>
      <c r="D506" s="20"/>
      <c r="E506" s="20"/>
      <c r="F506" s="20"/>
      <c r="G506" s="20"/>
      <c r="H506" s="20"/>
      <c r="I506" s="20"/>
      <c r="J506" s="20"/>
    </row>
    <row r="507" spans="1:10" ht="15">
      <c r="A507" s="20"/>
      <c r="B507" s="202" t="s">
        <v>453</v>
      </c>
      <c r="C507" s="197"/>
      <c r="D507" s="197"/>
      <c r="E507" s="195">
        <f>B439/365/640*100</f>
        <v>49.53210616438356</v>
      </c>
      <c r="F507" s="20" t="s">
        <v>18</v>
      </c>
      <c r="G507" s="20"/>
      <c r="H507" s="20"/>
      <c r="I507" s="20"/>
      <c r="J507" s="20"/>
    </row>
    <row r="508" spans="1:10" ht="1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5">
      <c r="A509" s="20"/>
      <c r="B509" s="197" t="s">
        <v>252</v>
      </c>
      <c r="C509" s="197"/>
      <c r="D509" s="197"/>
      <c r="E509" s="205">
        <f>B439/365</f>
        <v>317.0054794520548</v>
      </c>
      <c r="F509" s="197" t="s">
        <v>345</v>
      </c>
      <c r="G509" s="197"/>
      <c r="H509" s="205">
        <f>640-E509</f>
        <v>322.9945205479452</v>
      </c>
      <c r="I509" s="197" t="s">
        <v>296</v>
      </c>
      <c r="J509" s="20"/>
    </row>
    <row r="510" spans="1:10" ht="15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5">
      <c r="A511" s="20"/>
      <c r="B511" s="20" t="s">
        <v>301</v>
      </c>
      <c r="C511" s="20"/>
      <c r="D511" s="20"/>
      <c r="E511" s="20"/>
      <c r="F511" s="20"/>
      <c r="G511" s="20"/>
      <c r="H511" s="20"/>
      <c r="I511" s="20"/>
      <c r="J511" s="20"/>
    </row>
    <row r="512" spans="1:10" ht="15">
      <c r="A512" s="20"/>
      <c r="B512" s="197" t="s">
        <v>302</v>
      </c>
      <c r="C512" s="197"/>
      <c r="D512" s="197"/>
      <c r="E512" s="197"/>
      <c r="F512" s="195">
        <f>B440/640/365*100</f>
        <v>48.936215753424655</v>
      </c>
      <c r="G512" s="195" t="s">
        <v>18</v>
      </c>
      <c r="H512" s="197"/>
      <c r="I512" s="20"/>
      <c r="J512" s="20"/>
    </row>
    <row r="513" spans="1:10" ht="15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1" s="15" customFormat="1" ht="14.25">
      <c r="A514" s="21"/>
      <c r="B514" s="202" t="s">
        <v>159</v>
      </c>
      <c r="C514" s="202"/>
      <c r="D514" s="202"/>
      <c r="E514" s="202"/>
      <c r="F514" s="21"/>
      <c r="G514" s="21"/>
      <c r="H514" s="21"/>
      <c r="I514" s="21"/>
      <c r="J514" s="21"/>
      <c r="K514" s="260"/>
    </row>
    <row r="515" spans="1:10" ht="9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ht="15">
      <c r="A516" s="20"/>
      <c r="B516" s="20" t="s">
        <v>292</v>
      </c>
      <c r="C516" s="20"/>
      <c r="D516" s="20"/>
      <c r="E516" s="20"/>
      <c r="F516" s="20"/>
      <c r="G516" s="20"/>
      <c r="H516" s="20"/>
      <c r="I516" s="20"/>
      <c r="J516" s="20"/>
    </row>
    <row r="517" spans="1:10" ht="15">
      <c r="A517" s="20"/>
      <c r="B517" s="20" t="s">
        <v>526</v>
      </c>
      <c r="C517" s="20"/>
      <c r="D517" s="20"/>
      <c r="E517" s="20"/>
      <c r="F517" s="20"/>
      <c r="G517" s="20"/>
      <c r="H517" s="20"/>
      <c r="I517" s="20"/>
      <c r="J517" s="20"/>
    </row>
    <row r="518" spans="1:10" ht="15">
      <c r="A518" s="20"/>
      <c r="B518" s="194">
        <v>1449</v>
      </c>
      <c r="C518" s="20" t="s">
        <v>293</v>
      </c>
      <c r="D518" s="20"/>
      <c r="E518" s="20"/>
      <c r="F518" s="205">
        <v>5366</v>
      </c>
      <c r="G518" s="20" t="s">
        <v>297</v>
      </c>
      <c r="H518" s="20"/>
      <c r="I518" s="20"/>
      <c r="J518" s="20"/>
    </row>
    <row r="519" spans="1:10" s="160" customFormat="1" ht="15">
      <c r="A519" s="44"/>
      <c r="B519" s="161" t="s">
        <v>253</v>
      </c>
      <c r="C519" s="161"/>
      <c r="D519" s="161"/>
      <c r="E519" s="161"/>
      <c r="F519" s="161"/>
      <c r="G519" s="195">
        <f>F518/B518</f>
        <v>3.7032436162870948</v>
      </c>
      <c r="H519" s="44" t="s">
        <v>294</v>
      </c>
      <c r="I519" s="44"/>
      <c r="J519" s="44"/>
    </row>
    <row r="520" spans="1:10" s="160" customFormat="1" ht="20.25" customHeight="1">
      <c r="A520" s="44"/>
      <c r="B520" s="161"/>
      <c r="C520" s="161"/>
      <c r="D520" s="161"/>
      <c r="E520" s="161"/>
      <c r="F520" s="161"/>
      <c r="G520" s="154"/>
      <c r="H520" s="44"/>
      <c r="I520" s="44"/>
      <c r="J520" s="44"/>
    </row>
    <row r="521" spans="1:10" s="160" customFormat="1" ht="51" customHeight="1">
      <c r="A521" s="44"/>
      <c r="B521" s="259"/>
      <c r="C521" s="259"/>
      <c r="D521" s="259"/>
      <c r="E521" s="259"/>
      <c r="F521" s="259"/>
      <c r="G521" s="259"/>
      <c r="H521" s="259"/>
      <c r="I521" s="309"/>
      <c r="J521" s="259"/>
    </row>
    <row r="522" spans="1:10" s="160" customFormat="1" ht="15">
      <c r="A522" s="44"/>
      <c r="B522" s="161"/>
      <c r="C522" s="161"/>
      <c r="D522" s="161"/>
      <c r="E522" s="161"/>
      <c r="F522" s="161"/>
      <c r="G522" s="154"/>
      <c r="H522" s="44"/>
      <c r="I522" s="44"/>
      <c r="J522" s="44"/>
    </row>
    <row r="523" spans="1:10" s="160" customFormat="1" ht="15">
      <c r="A523" s="44"/>
      <c r="B523" s="161"/>
      <c r="C523" s="161"/>
      <c r="D523" s="161"/>
      <c r="E523" s="161"/>
      <c r="F523" s="161"/>
      <c r="G523" s="154"/>
      <c r="H523" s="44"/>
      <c r="I523" s="44"/>
      <c r="J523" s="44"/>
    </row>
    <row r="524" spans="1:10" s="160" customFormat="1" ht="15">
      <c r="A524" s="44"/>
      <c r="B524" s="161"/>
      <c r="C524" s="161"/>
      <c r="D524" s="161"/>
      <c r="E524" s="161"/>
      <c r="F524" s="161"/>
      <c r="G524" s="154"/>
      <c r="H524" s="44"/>
      <c r="I524" s="44"/>
      <c r="J524" s="44"/>
    </row>
    <row r="525" spans="1:10" s="160" customFormat="1" ht="15">
      <c r="A525" s="44"/>
      <c r="B525" s="161"/>
      <c r="C525" s="161"/>
      <c r="D525" s="161"/>
      <c r="E525" s="161"/>
      <c r="F525" s="161"/>
      <c r="G525" s="154"/>
      <c r="H525" s="44"/>
      <c r="I525" s="44"/>
      <c r="J525" s="44"/>
    </row>
    <row r="526" spans="1:10" s="160" customFormat="1" ht="15">
      <c r="A526" s="44"/>
      <c r="B526" s="161"/>
      <c r="C526" s="161"/>
      <c r="D526" s="161"/>
      <c r="E526" s="161"/>
      <c r="F526" s="161"/>
      <c r="G526" s="154"/>
      <c r="H526" s="44"/>
      <c r="I526" s="44"/>
      <c r="J526" s="44"/>
    </row>
    <row r="527" spans="1:10" s="160" customFormat="1" ht="15">
      <c r="A527" s="44"/>
      <c r="B527" s="161"/>
      <c r="C527" s="161"/>
      <c r="D527" s="161"/>
      <c r="E527" s="161"/>
      <c r="F527" s="161"/>
      <c r="G527" s="154"/>
      <c r="H527" s="44"/>
      <c r="I527" s="44"/>
      <c r="J527" s="44"/>
    </row>
    <row r="528" spans="1:10" s="160" customFormat="1" ht="15">
      <c r="A528" s="44"/>
      <c r="B528" s="161"/>
      <c r="C528" s="161"/>
      <c r="D528" s="161"/>
      <c r="E528" s="161"/>
      <c r="F528" s="161"/>
      <c r="G528" s="154"/>
      <c r="H528" s="44"/>
      <c r="I528" s="44"/>
      <c r="J528" s="44"/>
    </row>
    <row r="529" spans="1:10" s="160" customFormat="1" ht="15">
      <c r="A529" s="44"/>
      <c r="B529" s="161"/>
      <c r="C529" s="161"/>
      <c r="D529" s="161"/>
      <c r="E529" s="161"/>
      <c r="F529" s="161"/>
      <c r="G529" s="154"/>
      <c r="H529" s="44"/>
      <c r="I529" s="44"/>
      <c r="J529" s="44"/>
    </row>
    <row r="530" spans="1:10" s="160" customFormat="1" ht="15">
      <c r="A530" s="44"/>
      <c r="B530" s="161"/>
      <c r="C530" s="161"/>
      <c r="D530" s="161"/>
      <c r="E530" s="161"/>
      <c r="F530" s="161"/>
      <c r="G530" s="154"/>
      <c r="H530" s="44"/>
      <c r="I530" s="44"/>
      <c r="J530" s="44"/>
    </row>
    <row r="531" spans="1:10" s="160" customFormat="1" ht="15">
      <c r="A531" s="44"/>
      <c r="B531" s="161"/>
      <c r="C531" s="161"/>
      <c r="D531" s="161"/>
      <c r="E531" s="161"/>
      <c r="F531" s="161"/>
      <c r="G531" s="154"/>
      <c r="H531" s="44"/>
      <c r="I531" s="44"/>
      <c r="J531" s="44"/>
    </row>
    <row r="532" spans="1:10" ht="15">
      <c r="A532" s="20"/>
      <c r="B532" s="20"/>
      <c r="C532" s="20"/>
      <c r="D532" s="20"/>
      <c r="E532" s="21">
        <v>8</v>
      </c>
      <c r="F532" s="20"/>
      <c r="G532" s="20"/>
      <c r="H532" s="20"/>
      <c r="I532" s="20"/>
      <c r="J532" s="20"/>
    </row>
    <row r="533" spans="1:10" ht="1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2:11" s="16" customFormat="1" ht="15.75">
      <c r="B534" s="203" t="s">
        <v>160</v>
      </c>
      <c r="C534" s="203"/>
      <c r="D534" s="203"/>
      <c r="E534" s="203"/>
      <c r="F534" s="203"/>
      <c r="G534" s="203"/>
      <c r="K534" s="162"/>
    </row>
    <row r="535" s="16" customFormat="1" ht="15.75">
      <c r="K535" s="162"/>
    </row>
    <row r="536" spans="2:11" s="16" customFormat="1" ht="15.75">
      <c r="B536" s="20" t="s">
        <v>527</v>
      </c>
      <c r="C536" s="20"/>
      <c r="D536" s="20"/>
      <c r="E536" s="20"/>
      <c r="F536" s="20"/>
      <c r="G536" s="20"/>
      <c r="H536" s="20"/>
      <c r="I536" s="20"/>
      <c r="J536" s="20"/>
      <c r="K536" s="162"/>
    </row>
    <row r="537" spans="2:11" s="16" customFormat="1" ht="15.75">
      <c r="B537" s="20" t="s">
        <v>318</v>
      </c>
      <c r="C537" s="204">
        <f>E559</f>
        <v>31616</v>
      </c>
      <c r="D537" s="20" t="s">
        <v>319</v>
      </c>
      <c r="E537" s="20"/>
      <c r="F537" s="20"/>
      <c r="G537" s="204">
        <f>C537</f>
        <v>31616</v>
      </c>
      <c r="H537" s="20" t="s">
        <v>289</v>
      </c>
      <c r="I537" s="20"/>
      <c r="J537" s="20"/>
      <c r="K537" s="162"/>
    </row>
    <row r="538" spans="2:10" s="162" customFormat="1" ht="15.75">
      <c r="B538" s="44" t="s">
        <v>254</v>
      </c>
      <c r="C538" s="195">
        <f>G537/D559*100</f>
        <v>111.72126223541467</v>
      </c>
      <c r="D538" s="44" t="s">
        <v>255</v>
      </c>
      <c r="E538" s="44"/>
      <c r="F538" s="44"/>
      <c r="G538" s="159"/>
      <c r="H538" s="44"/>
      <c r="I538" s="45"/>
      <c r="J538" s="44"/>
    </row>
    <row r="539" spans="1:10" ht="15">
      <c r="A539" s="20"/>
      <c r="B539" s="20" t="s">
        <v>115</v>
      </c>
      <c r="C539" s="20"/>
      <c r="D539" s="20"/>
      <c r="E539" s="20"/>
      <c r="F539" s="20"/>
      <c r="G539" s="20"/>
      <c r="H539" s="20"/>
      <c r="I539" s="20"/>
      <c r="J539" s="20"/>
    </row>
    <row r="540" spans="1:10" ht="15.75" thickBo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5">
      <c r="A541" s="20"/>
      <c r="B541" s="544" t="s">
        <v>499</v>
      </c>
      <c r="C541" s="545"/>
      <c r="D541" s="515" t="s">
        <v>170</v>
      </c>
      <c r="E541" s="516"/>
      <c r="F541" s="517"/>
      <c r="G541" s="537"/>
      <c r="H541" s="537"/>
      <c r="I541" s="537"/>
      <c r="J541" s="20"/>
    </row>
    <row r="542" spans="1:10" ht="33" customHeight="1" thickBot="1">
      <c r="A542" s="20"/>
      <c r="B542" s="546"/>
      <c r="C542" s="547"/>
      <c r="D542" s="439" t="s">
        <v>452</v>
      </c>
      <c r="E542" s="440" t="s">
        <v>520</v>
      </c>
      <c r="F542" s="453" t="s">
        <v>18</v>
      </c>
      <c r="G542" s="253"/>
      <c r="H542" s="189"/>
      <c r="I542" s="190"/>
      <c r="J542" s="20"/>
    </row>
    <row r="543" spans="1:10" ht="13.5" customHeight="1">
      <c r="A543" s="20"/>
      <c r="B543" s="500" t="s">
        <v>500</v>
      </c>
      <c r="C543" s="501"/>
      <c r="D543" s="441">
        <v>651</v>
      </c>
      <c r="E543" s="442">
        <v>944</v>
      </c>
      <c r="F543" s="443">
        <f aca="true" t="shared" si="0" ref="F543:F559">E543/D543*100</f>
        <v>145.00768049155147</v>
      </c>
      <c r="G543" s="255"/>
      <c r="H543" s="191"/>
      <c r="I543" s="192"/>
      <c r="J543" s="20"/>
    </row>
    <row r="544" spans="1:10" ht="13.5" customHeight="1">
      <c r="A544" s="20"/>
      <c r="B544" s="507" t="s">
        <v>501</v>
      </c>
      <c r="C544" s="508"/>
      <c r="D544" s="178">
        <v>294</v>
      </c>
      <c r="E544" s="210">
        <v>400</v>
      </c>
      <c r="F544" s="444">
        <f t="shared" si="0"/>
        <v>136.05442176870747</v>
      </c>
      <c r="G544" s="255"/>
      <c r="H544" s="191"/>
      <c r="I544" s="192"/>
      <c r="J544" s="20"/>
    </row>
    <row r="545" spans="1:10" ht="13.5" customHeight="1">
      <c r="A545" s="20"/>
      <c r="B545" s="507" t="s">
        <v>502</v>
      </c>
      <c r="C545" s="508"/>
      <c r="D545" s="178">
        <v>1275</v>
      </c>
      <c r="E545" s="210">
        <v>1301</v>
      </c>
      <c r="F545" s="444">
        <f t="shared" si="0"/>
        <v>102.03921568627452</v>
      </c>
      <c r="G545" s="255"/>
      <c r="H545" s="191"/>
      <c r="I545" s="192"/>
      <c r="J545" s="20"/>
    </row>
    <row r="546" spans="1:10" ht="16.5" customHeight="1">
      <c r="A546" s="20"/>
      <c r="B546" s="524" t="s">
        <v>515</v>
      </c>
      <c r="C546" s="525"/>
      <c r="D546" s="178">
        <v>70</v>
      </c>
      <c r="E546" s="445">
        <v>88</v>
      </c>
      <c r="F546" s="444">
        <f t="shared" si="0"/>
        <v>125.71428571428571</v>
      </c>
      <c r="G546" s="255"/>
      <c r="H546" s="191"/>
      <c r="I546" s="192"/>
      <c r="J546" s="20"/>
    </row>
    <row r="547" spans="1:10" ht="13.5" customHeight="1">
      <c r="A547" s="20"/>
      <c r="B547" s="507" t="s">
        <v>503</v>
      </c>
      <c r="C547" s="508"/>
      <c r="D547" s="178">
        <v>336</v>
      </c>
      <c r="E547" s="210">
        <v>413</v>
      </c>
      <c r="F547" s="444">
        <f t="shared" si="0"/>
        <v>122.91666666666667</v>
      </c>
      <c r="G547" s="255"/>
      <c r="H547" s="191"/>
      <c r="I547" s="192"/>
      <c r="J547" s="20"/>
    </row>
    <row r="548" spans="1:10" ht="17.25" customHeight="1" thickBot="1">
      <c r="A548" s="20"/>
      <c r="B548" s="556" t="s">
        <v>504</v>
      </c>
      <c r="C548" s="557"/>
      <c r="D548" s="446">
        <v>585</v>
      </c>
      <c r="E548" s="447">
        <v>884</v>
      </c>
      <c r="F548" s="448">
        <f t="shared" si="0"/>
        <v>151.11111111111111</v>
      </c>
      <c r="G548" s="255"/>
      <c r="H548" s="191"/>
      <c r="I548" s="192"/>
      <c r="J548" s="20"/>
    </row>
    <row r="549" spans="1:10" ht="15" customHeight="1">
      <c r="A549" s="20"/>
      <c r="B549" s="596" t="s">
        <v>505</v>
      </c>
      <c r="C549" s="597"/>
      <c r="D549" s="441">
        <v>2789</v>
      </c>
      <c r="E549" s="442">
        <v>2934</v>
      </c>
      <c r="F549" s="443">
        <f t="shared" si="0"/>
        <v>105.19899605593403</v>
      </c>
      <c r="G549" s="255"/>
      <c r="H549" s="191"/>
      <c r="I549" s="192"/>
      <c r="J549" s="20"/>
    </row>
    <row r="550" spans="1:10" ht="15" customHeight="1">
      <c r="A550" s="20"/>
      <c r="B550" s="524" t="s">
        <v>506</v>
      </c>
      <c r="C550" s="525"/>
      <c r="D550" s="178">
        <v>15</v>
      </c>
      <c r="E550" s="445">
        <v>14</v>
      </c>
      <c r="F550" s="444">
        <f t="shared" si="0"/>
        <v>93.33333333333333</v>
      </c>
      <c r="G550" s="255"/>
      <c r="H550" s="191"/>
      <c r="I550" s="192"/>
      <c r="J550" s="20"/>
    </row>
    <row r="551" spans="1:10" ht="13.5" customHeight="1">
      <c r="A551" s="20"/>
      <c r="B551" s="539" t="s">
        <v>507</v>
      </c>
      <c r="C551" s="540"/>
      <c r="D551" s="178">
        <v>17978</v>
      </c>
      <c r="E551" s="445">
        <v>18661</v>
      </c>
      <c r="F551" s="444">
        <f t="shared" si="0"/>
        <v>103.79908777394593</v>
      </c>
      <c r="G551" s="255"/>
      <c r="H551" s="191"/>
      <c r="I551" s="192"/>
      <c r="J551" s="20"/>
    </row>
    <row r="552" spans="1:10" ht="13.5" customHeight="1">
      <c r="A552" s="20"/>
      <c r="B552" s="554" t="s">
        <v>508</v>
      </c>
      <c r="C552" s="555"/>
      <c r="D552" s="178">
        <v>1658</v>
      </c>
      <c r="E552" s="445">
        <v>2117</v>
      </c>
      <c r="F552" s="444">
        <f t="shared" si="0"/>
        <v>127.68395657418577</v>
      </c>
      <c r="G552" s="255"/>
      <c r="H552" s="191"/>
      <c r="I552" s="192"/>
      <c r="J552" s="20"/>
    </row>
    <row r="553" spans="1:10" ht="13.5" customHeight="1">
      <c r="A553" s="20"/>
      <c r="B553" s="554" t="s">
        <v>509</v>
      </c>
      <c r="C553" s="555"/>
      <c r="D553" s="178">
        <v>161</v>
      </c>
      <c r="E553" s="445">
        <v>237</v>
      </c>
      <c r="F553" s="444">
        <f t="shared" si="0"/>
        <v>147.2049689440994</v>
      </c>
      <c r="G553" s="255"/>
      <c r="H553" s="191"/>
      <c r="I553" s="192"/>
      <c r="J553" s="20"/>
    </row>
    <row r="554" spans="1:10" ht="13.5" customHeight="1" thickBot="1">
      <c r="A554" s="20"/>
      <c r="B554" s="558" t="s">
        <v>510</v>
      </c>
      <c r="C554" s="559"/>
      <c r="D554" s="446">
        <v>123</v>
      </c>
      <c r="E554" s="447">
        <v>154</v>
      </c>
      <c r="F554" s="448">
        <f t="shared" si="0"/>
        <v>125.20325203252031</v>
      </c>
      <c r="G554" s="255"/>
      <c r="H554" s="191"/>
      <c r="I554" s="192"/>
      <c r="J554" s="20"/>
    </row>
    <row r="555" spans="1:10" ht="25.5" customHeight="1" thickBot="1">
      <c r="A555" s="20"/>
      <c r="B555" s="527" t="s">
        <v>511</v>
      </c>
      <c r="C555" s="528"/>
      <c r="D555" s="449">
        <v>385</v>
      </c>
      <c r="E555" s="450">
        <v>515</v>
      </c>
      <c r="F555" s="451">
        <f t="shared" si="0"/>
        <v>133.76623376623377</v>
      </c>
      <c r="G555" s="255"/>
      <c r="H555" s="191"/>
      <c r="I555" s="192"/>
      <c r="J555" s="20"/>
    </row>
    <row r="556" spans="1:10" ht="14.25" customHeight="1" thickBot="1">
      <c r="A556" s="20"/>
      <c r="B556" s="513" t="s">
        <v>512</v>
      </c>
      <c r="C556" s="514"/>
      <c r="D556" s="449">
        <v>2</v>
      </c>
      <c r="E556" s="450">
        <v>200</v>
      </c>
      <c r="F556" s="451">
        <f t="shared" si="0"/>
        <v>10000</v>
      </c>
      <c r="G556" s="255"/>
      <c r="H556" s="191"/>
      <c r="I556" s="192"/>
      <c r="J556" s="20"/>
    </row>
    <row r="557" spans="1:10" ht="13.5" customHeight="1" thickBot="1">
      <c r="A557" s="20"/>
      <c r="B557" s="513" t="s">
        <v>513</v>
      </c>
      <c r="C557" s="514"/>
      <c r="D557" s="449">
        <v>29</v>
      </c>
      <c r="E557" s="450">
        <v>8</v>
      </c>
      <c r="F557" s="451">
        <f t="shared" si="0"/>
        <v>27.586206896551722</v>
      </c>
      <c r="G557" s="255"/>
      <c r="H557" s="191"/>
      <c r="I557" s="192"/>
      <c r="J557" s="20"/>
    </row>
    <row r="558" spans="1:10" ht="13.5" customHeight="1" thickBot="1">
      <c r="A558" s="20"/>
      <c r="B558" s="513" t="s">
        <v>514</v>
      </c>
      <c r="C558" s="514"/>
      <c r="D558" s="449">
        <v>1948</v>
      </c>
      <c r="E558" s="452">
        <v>2746</v>
      </c>
      <c r="F558" s="451">
        <f t="shared" si="0"/>
        <v>140.96509240246405</v>
      </c>
      <c r="G558" s="255"/>
      <c r="H558" s="191"/>
      <c r="I558" s="192"/>
      <c r="J558" s="20"/>
    </row>
    <row r="559" spans="1:10" ht="18" customHeight="1" thickBot="1">
      <c r="A559" s="20"/>
      <c r="B559" s="594" t="s">
        <v>90</v>
      </c>
      <c r="C559" s="595"/>
      <c r="D559" s="454">
        <f>SUM(D543:D558)</f>
        <v>28299</v>
      </c>
      <c r="E559" s="455">
        <f>SUM(E543:E558)</f>
        <v>31616</v>
      </c>
      <c r="F559" s="456">
        <f t="shared" si="0"/>
        <v>111.72126223541467</v>
      </c>
      <c r="G559" s="152"/>
      <c r="H559" s="152"/>
      <c r="I559" s="153"/>
      <c r="J559" s="20"/>
    </row>
    <row r="560" spans="1:10" ht="12.75" customHeight="1">
      <c r="A560" s="33"/>
      <c r="B560" s="257"/>
      <c r="C560" s="257"/>
      <c r="D560" s="257"/>
      <c r="E560" s="257"/>
      <c r="F560" s="257"/>
      <c r="G560" s="257"/>
      <c r="H560" s="257"/>
      <c r="I560" s="257"/>
      <c r="J560" s="257"/>
    </row>
    <row r="561" spans="1:10" ht="23.25" customHeight="1">
      <c r="A561" s="33"/>
      <c r="B561" s="257"/>
      <c r="C561" s="257"/>
      <c r="D561" s="257"/>
      <c r="E561" s="257"/>
      <c r="F561" s="257"/>
      <c r="G561" s="257"/>
      <c r="H561" s="257"/>
      <c r="I561" s="257"/>
      <c r="J561" s="257"/>
    </row>
    <row r="562" spans="1:16" ht="47.25" customHeight="1">
      <c r="A562" s="20"/>
      <c r="B562" s="543" t="s">
        <v>473</v>
      </c>
      <c r="C562" s="543"/>
      <c r="D562" s="543"/>
      <c r="E562" s="543"/>
      <c r="F562" s="543"/>
      <c r="G562" s="543"/>
      <c r="H562" s="543"/>
      <c r="I562" s="543"/>
      <c r="J562" s="543"/>
      <c r="K562" s="308"/>
      <c r="L562" s="309"/>
      <c r="M562" s="309"/>
      <c r="N562" s="309"/>
      <c r="O562" s="309"/>
      <c r="P562" s="309"/>
    </row>
    <row r="563" spans="1:10" ht="12" customHeight="1">
      <c r="A563" s="20"/>
      <c r="B563" s="311"/>
      <c r="C563" s="311"/>
      <c r="D563" s="311"/>
      <c r="E563" s="311"/>
      <c r="F563" s="311"/>
      <c r="G563" s="311"/>
      <c r="H563" s="311"/>
      <c r="I563" s="311"/>
      <c r="J563" s="308"/>
    </row>
    <row r="564" spans="1:10" ht="24" customHeight="1">
      <c r="A564" s="20"/>
      <c r="B564" s="312"/>
      <c r="C564" s="312"/>
      <c r="D564" s="312"/>
      <c r="E564" s="312"/>
      <c r="F564" s="312"/>
      <c r="G564" s="312"/>
      <c r="H564" s="312"/>
      <c r="I564" s="312"/>
      <c r="J564" s="312"/>
    </row>
    <row r="565" spans="1:10" ht="24" customHeight="1">
      <c r="A565" s="20"/>
      <c r="B565" s="312"/>
      <c r="C565" s="312"/>
      <c r="D565" s="312"/>
      <c r="E565" s="312"/>
      <c r="F565" s="312"/>
      <c r="G565" s="312"/>
      <c r="H565" s="312"/>
      <c r="I565" s="312"/>
      <c r="J565" s="313"/>
    </row>
    <row r="566" spans="1:10" ht="24.75" customHeight="1">
      <c r="A566" s="20"/>
      <c r="B566" s="310"/>
      <c r="C566" s="310"/>
      <c r="D566" s="310"/>
      <c r="E566" s="310"/>
      <c r="F566" s="310"/>
      <c r="G566" s="310"/>
      <c r="H566" s="310"/>
      <c r="I566" s="310"/>
      <c r="J566" s="310"/>
    </row>
    <row r="567" spans="1:10" ht="24.75" customHeight="1">
      <c r="A567" s="20"/>
      <c r="B567" s="310"/>
      <c r="C567" s="310"/>
      <c r="D567" s="310"/>
      <c r="E567" s="310"/>
      <c r="F567" s="310"/>
      <c r="G567" s="310"/>
      <c r="H567" s="310"/>
      <c r="I567" s="310"/>
      <c r="J567" s="310"/>
    </row>
    <row r="568" spans="1:10" ht="24.75" customHeight="1">
      <c r="A568" s="20"/>
      <c r="B568" s="310"/>
      <c r="C568" s="310"/>
      <c r="D568" s="310"/>
      <c r="E568" s="310"/>
      <c r="F568" s="310"/>
      <c r="G568" s="310"/>
      <c r="H568" s="310"/>
      <c r="I568" s="310"/>
      <c r="J568" s="310"/>
    </row>
    <row r="569" spans="1:10" ht="24.75" customHeight="1">
      <c r="A569" s="20"/>
      <c r="B569" s="310"/>
      <c r="C569" s="310"/>
      <c r="D569" s="310"/>
      <c r="E569" s="310"/>
      <c r="F569" s="310"/>
      <c r="G569" s="310"/>
      <c r="H569" s="310"/>
      <c r="I569" s="310"/>
      <c r="J569" s="310"/>
    </row>
    <row r="570" spans="1:10" ht="24.75" customHeight="1">
      <c r="A570" s="20"/>
      <c r="B570" s="310"/>
      <c r="C570" s="310"/>
      <c r="D570" s="310"/>
      <c r="E570" s="310"/>
      <c r="F570" s="310"/>
      <c r="G570" s="310"/>
      <c r="H570" s="310"/>
      <c r="I570" s="310"/>
      <c r="J570" s="310"/>
    </row>
    <row r="571" spans="1:10" ht="24.75" customHeight="1">
      <c r="A571" s="20"/>
      <c r="B571" s="310"/>
      <c r="C571" s="310"/>
      <c r="D571" s="310"/>
      <c r="E571" s="310"/>
      <c r="F571" s="310"/>
      <c r="G571" s="310"/>
      <c r="H571" s="310"/>
      <c r="I571" s="310"/>
      <c r="J571" s="310"/>
    </row>
    <row r="572" spans="1:10" ht="24.75" customHeight="1">
      <c r="A572" s="20"/>
      <c r="B572" s="310"/>
      <c r="C572" s="310"/>
      <c r="D572" s="310"/>
      <c r="E572" s="310"/>
      <c r="F572" s="310"/>
      <c r="G572" s="310"/>
      <c r="H572" s="310"/>
      <c r="I572" s="310"/>
      <c r="J572" s="310"/>
    </row>
    <row r="573" spans="1:10" ht="24.75" customHeight="1">
      <c r="A573" s="20"/>
      <c r="B573" s="310"/>
      <c r="C573" s="310"/>
      <c r="D573" s="310"/>
      <c r="E573" s="310"/>
      <c r="F573" s="310"/>
      <c r="G573" s="310"/>
      <c r="H573" s="310"/>
      <c r="I573" s="310"/>
      <c r="J573" s="310"/>
    </row>
    <row r="574" spans="1:10" ht="24.75" customHeight="1">
      <c r="A574" s="20"/>
      <c r="B574" s="310"/>
      <c r="C574" s="310"/>
      <c r="D574" s="310"/>
      <c r="E574" s="310"/>
      <c r="F574" s="310"/>
      <c r="G574" s="310"/>
      <c r="H574" s="310"/>
      <c r="I574" s="310"/>
      <c r="J574" s="310"/>
    </row>
    <row r="575" spans="1:10" ht="24.75" customHeight="1">
      <c r="A575" s="20"/>
      <c r="B575" s="310"/>
      <c r="C575" s="310"/>
      <c r="D575" s="310"/>
      <c r="E575" s="310"/>
      <c r="F575" s="310"/>
      <c r="G575" s="310"/>
      <c r="H575" s="310"/>
      <c r="I575" s="310"/>
      <c r="J575" s="310"/>
    </row>
    <row r="576" spans="1:10" ht="15">
      <c r="A576" s="20"/>
      <c r="B576" s="193"/>
      <c r="C576" s="193"/>
      <c r="D576" s="193"/>
      <c r="E576" s="193"/>
      <c r="F576" s="193"/>
      <c r="G576" s="193"/>
      <c r="H576" s="193"/>
      <c r="I576" s="193"/>
      <c r="J576" s="193"/>
    </row>
    <row r="577" spans="1:10" ht="15">
      <c r="A577" s="20"/>
      <c r="B577" s="193"/>
      <c r="C577" s="193"/>
      <c r="D577" s="193"/>
      <c r="E577" s="193"/>
      <c r="F577" s="193"/>
      <c r="G577" s="193"/>
      <c r="H577" s="193"/>
      <c r="I577" s="193"/>
      <c r="J577" s="193"/>
    </row>
    <row r="578" spans="1:10" ht="15">
      <c r="A578" s="20"/>
      <c r="B578" s="20"/>
      <c r="C578" s="20"/>
      <c r="D578" s="20"/>
      <c r="E578" s="21">
        <v>9</v>
      </c>
      <c r="F578" s="20"/>
      <c r="G578" s="20"/>
      <c r="H578" s="20"/>
      <c r="I578" s="20"/>
      <c r="J578" s="20"/>
    </row>
    <row r="579" spans="1:10" ht="15">
      <c r="A579" s="20"/>
      <c r="B579" s="20"/>
      <c r="C579" s="20"/>
      <c r="D579" s="20"/>
      <c r="E579" s="21"/>
      <c r="F579" s="20"/>
      <c r="G579" s="20"/>
      <c r="H579" s="20"/>
      <c r="I579" s="20"/>
      <c r="J579" s="20"/>
    </row>
    <row r="580" spans="1:10" ht="15">
      <c r="A580" s="20"/>
      <c r="B580" s="20"/>
      <c r="C580" s="20"/>
      <c r="D580" s="20"/>
      <c r="E580" s="21"/>
      <c r="F580" s="20"/>
      <c r="G580" s="20"/>
      <c r="H580" s="20"/>
      <c r="I580" s="20"/>
      <c r="J580" s="20"/>
    </row>
    <row r="581" spans="1:10" ht="15">
      <c r="A581" s="20"/>
      <c r="B581" s="20"/>
      <c r="C581" s="20"/>
      <c r="D581" s="20"/>
      <c r="E581" s="20"/>
      <c r="F581" s="20"/>
      <c r="G581" s="20"/>
      <c r="H581" s="20"/>
      <c r="I581" s="20"/>
      <c r="J581" s="20"/>
    </row>
    <row r="582" spans="2:11" s="16" customFormat="1" ht="15.75">
      <c r="B582" s="203" t="s">
        <v>232</v>
      </c>
      <c r="C582" s="203"/>
      <c r="D582" s="203"/>
      <c r="E582" s="203"/>
      <c r="K582" s="162"/>
    </row>
    <row r="583" s="16" customFormat="1" ht="15.75">
      <c r="K583" s="162"/>
    </row>
    <row r="584" spans="1:10" s="160" customFormat="1" ht="15">
      <c r="A584" s="44"/>
      <c r="B584" s="159"/>
      <c r="C584" s="44"/>
      <c r="D584" s="44"/>
      <c r="E584" s="154"/>
      <c r="F584" s="44"/>
      <c r="G584" s="44"/>
      <c r="H584" s="44"/>
      <c r="I584" s="44"/>
      <c r="J584" s="44"/>
    </row>
    <row r="585" spans="1:10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</row>
    <row r="586" spans="1:10" ht="15">
      <c r="A586" s="20"/>
      <c r="B586" s="20" t="s">
        <v>528</v>
      </c>
      <c r="C586" s="20"/>
      <c r="D586" s="20"/>
      <c r="E586" s="20"/>
      <c r="F586" s="20"/>
      <c r="G586" s="20"/>
      <c r="H586" s="20"/>
      <c r="I586" s="20"/>
      <c r="J586" s="20"/>
    </row>
    <row r="587" spans="1:11" ht="15">
      <c r="A587" s="20"/>
      <c r="B587" s="204">
        <f>H596</f>
        <v>10838</v>
      </c>
      <c r="C587" s="20" t="s">
        <v>256</v>
      </c>
      <c r="D587" s="20"/>
      <c r="E587" s="195">
        <f>H596/G596*100</f>
        <v>75.03461644973692</v>
      </c>
      <c r="F587" s="20" t="s">
        <v>257</v>
      </c>
      <c r="G587" s="20"/>
      <c r="H587" s="20"/>
      <c r="I587" s="20"/>
      <c r="J587" s="45"/>
      <c r="K587" s="260"/>
    </row>
    <row r="588" spans="1:10" ht="15">
      <c r="A588" s="20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ht="15">
      <c r="A589" s="20"/>
      <c r="B589" s="20"/>
      <c r="C589" s="20"/>
      <c r="D589" s="20"/>
      <c r="E589" s="20"/>
      <c r="F589" s="20"/>
      <c r="G589" s="20"/>
      <c r="H589" s="20"/>
      <c r="I589" s="20"/>
      <c r="J589" s="20"/>
    </row>
    <row r="590" spans="1:10" ht="15">
      <c r="A590" s="20"/>
      <c r="B590" s="542" t="s">
        <v>299</v>
      </c>
      <c r="C590" s="542"/>
      <c r="D590" s="542"/>
      <c r="E590" s="542"/>
      <c r="F590" s="542"/>
      <c r="G590" s="542"/>
      <c r="H590" s="194">
        <v>250</v>
      </c>
      <c r="I590" s="20" t="s">
        <v>186</v>
      </c>
      <c r="J590" s="20"/>
    </row>
    <row r="591" spans="1:10" ht="15">
      <c r="A591" s="20"/>
      <c r="B591" s="258"/>
      <c r="C591" s="258"/>
      <c r="D591" s="258"/>
      <c r="E591" s="258"/>
      <c r="F591" s="258"/>
      <c r="G591" s="258"/>
      <c r="H591" s="159"/>
      <c r="I591" s="20"/>
      <c r="J591" s="20"/>
    </row>
    <row r="592" spans="1:10" ht="15">
      <c r="A592" s="20"/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ht="26.25" customHeight="1">
      <c r="A593" s="20"/>
      <c r="B593" s="578" t="s">
        <v>67</v>
      </c>
      <c r="C593" s="578"/>
      <c r="D593" s="503" t="s">
        <v>98</v>
      </c>
      <c r="E593" s="503"/>
      <c r="F593" s="503"/>
      <c r="G593" s="503" t="s">
        <v>99</v>
      </c>
      <c r="H593" s="503"/>
      <c r="I593" s="503"/>
      <c r="J593" s="20"/>
    </row>
    <row r="594" spans="1:10" ht="39" customHeight="1">
      <c r="A594" s="20"/>
      <c r="B594" s="578"/>
      <c r="C594" s="578"/>
      <c r="D594" s="322" t="s">
        <v>452</v>
      </c>
      <c r="E594" s="369" t="s">
        <v>520</v>
      </c>
      <c r="F594" s="34" t="s">
        <v>18</v>
      </c>
      <c r="G594" s="322" t="s">
        <v>452</v>
      </c>
      <c r="H594" s="369" t="s">
        <v>520</v>
      </c>
      <c r="I594" s="34" t="s">
        <v>18</v>
      </c>
      <c r="J594" s="20"/>
    </row>
    <row r="595" spans="2:11" s="25" customFormat="1" ht="9.75" customHeight="1">
      <c r="B595" s="505">
        <v>1</v>
      </c>
      <c r="C595" s="505"/>
      <c r="D595" s="35">
        <v>2</v>
      </c>
      <c r="E595" s="211">
        <v>3</v>
      </c>
      <c r="F595" s="35">
        <v>4</v>
      </c>
      <c r="G595" s="35">
        <v>5</v>
      </c>
      <c r="H595" s="211">
        <v>6</v>
      </c>
      <c r="I595" s="35">
        <v>7</v>
      </c>
      <c r="K595" s="302"/>
    </row>
    <row r="596" spans="1:10" ht="22.5" customHeight="1">
      <c r="A596" s="20"/>
      <c r="B596" s="504" t="s">
        <v>239</v>
      </c>
      <c r="C596" s="504"/>
      <c r="D596" s="156">
        <v>7578</v>
      </c>
      <c r="E596" s="196">
        <v>5018</v>
      </c>
      <c r="F596" s="48">
        <f>E596/D596*100</f>
        <v>66.21799947215624</v>
      </c>
      <c r="G596" s="156">
        <v>14444</v>
      </c>
      <c r="H596" s="196">
        <v>10838</v>
      </c>
      <c r="I596" s="48">
        <f>H596/G596*100</f>
        <v>75.03461644973692</v>
      </c>
      <c r="J596" s="20"/>
    </row>
    <row r="597" spans="1:10" ht="15">
      <c r="A597" s="20"/>
      <c r="B597" s="180"/>
      <c r="C597" s="180"/>
      <c r="D597" s="181"/>
      <c r="E597" s="183"/>
      <c r="F597" s="182"/>
      <c r="G597" s="181"/>
      <c r="H597" s="183"/>
      <c r="I597" s="182"/>
      <c r="J597" s="20"/>
    </row>
    <row r="598" spans="1:10" ht="15">
      <c r="A598" s="20"/>
      <c r="B598" s="233" t="s">
        <v>543</v>
      </c>
      <c r="C598" s="233"/>
      <c r="D598" s="233"/>
      <c r="E598" s="233"/>
      <c r="F598" s="233"/>
      <c r="G598" s="233"/>
      <c r="H598" s="233"/>
      <c r="I598" s="233"/>
      <c r="J598" s="233"/>
    </row>
    <row r="599" spans="1:10" ht="15">
      <c r="A599" s="20"/>
      <c r="B599" s="233"/>
      <c r="C599" s="233"/>
      <c r="D599" s="233"/>
      <c r="E599" s="233"/>
      <c r="F599" s="233"/>
      <c r="G599" s="233"/>
      <c r="H599" s="233"/>
      <c r="I599" s="233"/>
      <c r="J599" s="233"/>
    </row>
    <row r="600" spans="1:10" ht="15">
      <c r="A600" s="44"/>
      <c r="B600" s="44" t="s">
        <v>529</v>
      </c>
      <c r="C600" s="44"/>
      <c r="D600" s="44"/>
      <c r="E600" s="44"/>
      <c r="F600" s="44"/>
      <c r="G600" s="159"/>
      <c r="H600" s="194">
        <v>476</v>
      </c>
      <c r="I600" s="44" t="s">
        <v>322</v>
      </c>
      <c r="J600" s="44"/>
    </row>
    <row r="601" spans="1:10" ht="15">
      <c r="A601" s="44"/>
      <c r="B601" s="44" t="s">
        <v>323</v>
      </c>
      <c r="C601" s="44"/>
      <c r="D601" s="44"/>
      <c r="E601" s="44"/>
      <c r="F601" s="194">
        <v>443</v>
      </c>
      <c r="G601" s="173" t="s">
        <v>324</v>
      </c>
      <c r="H601" s="173"/>
      <c r="I601" s="44"/>
      <c r="J601" s="219">
        <f>H600/F601</f>
        <v>1.074492099322799</v>
      </c>
    </row>
    <row r="602" spans="1:10" ht="15">
      <c r="A602" s="44"/>
      <c r="B602" s="237" t="s">
        <v>432</v>
      </c>
      <c r="C602" s="237"/>
      <c r="D602" s="237"/>
      <c r="E602" s="237"/>
      <c r="F602" s="237"/>
      <c r="G602" s="237"/>
      <c r="H602" s="205">
        <v>39</v>
      </c>
      <c r="I602" s="223"/>
      <c r="J602" s="218"/>
    </row>
    <row r="603" spans="1:10" ht="15">
      <c r="A603" s="44"/>
      <c r="B603" s="237"/>
      <c r="C603" s="237"/>
      <c r="D603" s="159"/>
      <c r="E603" s="236"/>
      <c r="F603" s="159"/>
      <c r="G603" s="237"/>
      <c r="H603" s="237"/>
      <c r="I603" s="223"/>
      <c r="J603" s="218"/>
    </row>
    <row r="604" spans="1:10" ht="15">
      <c r="A604" s="44"/>
      <c r="B604" s="237"/>
      <c r="C604" s="237"/>
      <c r="D604" s="159"/>
      <c r="E604" s="236"/>
      <c r="F604" s="159"/>
      <c r="G604" s="237"/>
      <c r="H604" s="237"/>
      <c r="I604" s="223"/>
      <c r="J604" s="218"/>
    </row>
    <row r="605" spans="1:10" ht="15">
      <c r="A605" s="44"/>
      <c r="B605" s="237"/>
      <c r="C605" s="237"/>
      <c r="D605" s="159"/>
      <c r="E605" s="236"/>
      <c r="F605" s="159"/>
      <c r="G605" s="237"/>
      <c r="H605" s="237"/>
      <c r="I605" s="223"/>
      <c r="J605" s="218"/>
    </row>
    <row r="606" spans="1:10" ht="15">
      <c r="A606" s="44"/>
      <c r="B606" s="237"/>
      <c r="C606" s="237"/>
      <c r="D606" s="159"/>
      <c r="E606" s="236"/>
      <c r="F606" s="159"/>
      <c r="G606" s="237"/>
      <c r="H606" s="237"/>
      <c r="I606" s="223"/>
      <c r="J606" s="218"/>
    </row>
    <row r="607" spans="1:10" ht="15">
      <c r="A607" s="44"/>
      <c r="B607" s="237"/>
      <c r="C607" s="237"/>
      <c r="D607" s="159"/>
      <c r="E607" s="236"/>
      <c r="F607" s="159"/>
      <c r="G607" s="237"/>
      <c r="H607" s="237"/>
      <c r="I607" s="223"/>
      <c r="J607" s="218"/>
    </row>
    <row r="608" spans="1:10" ht="15">
      <c r="A608" s="44"/>
      <c r="B608" s="237"/>
      <c r="C608" s="237"/>
      <c r="D608" s="159"/>
      <c r="E608" s="236"/>
      <c r="F608" s="159"/>
      <c r="G608" s="237"/>
      <c r="H608" s="237"/>
      <c r="I608" s="223"/>
      <c r="J608" s="218"/>
    </row>
    <row r="609" spans="1:10" ht="15">
      <c r="A609" s="44"/>
      <c r="B609" s="237"/>
      <c r="C609" s="237"/>
      <c r="D609" s="159"/>
      <c r="E609" s="236"/>
      <c r="F609" s="159"/>
      <c r="G609" s="237"/>
      <c r="H609" s="237"/>
      <c r="I609" s="223"/>
      <c r="J609" s="218"/>
    </row>
    <row r="610" spans="1:10" ht="15">
      <c r="A610" s="44"/>
      <c r="B610" s="237"/>
      <c r="C610" s="237"/>
      <c r="D610" s="159"/>
      <c r="E610" s="236"/>
      <c r="F610" s="159"/>
      <c r="G610" s="237"/>
      <c r="H610" s="237"/>
      <c r="I610" s="223"/>
      <c r="J610" s="218"/>
    </row>
    <row r="611" spans="1:10" ht="15">
      <c r="A611" s="44"/>
      <c r="B611" s="237"/>
      <c r="C611" s="237"/>
      <c r="D611" s="159"/>
      <c r="E611" s="236"/>
      <c r="F611" s="159"/>
      <c r="G611" s="237"/>
      <c r="H611" s="237"/>
      <c r="I611" s="223"/>
      <c r="J611" s="218"/>
    </row>
    <row r="612" spans="1:10" ht="15">
      <c r="A612" s="44"/>
      <c r="B612" s="237"/>
      <c r="C612" s="237"/>
      <c r="D612" s="159"/>
      <c r="E612" s="236"/>
      <c r="F612" s="159"/>
      <c r="G612" s="237"/>
      <c r="H612" s="237"/>
      <c r="I612" s="223"/>
      <c r="J612" s="218"/>
    </row>
    <row r="613" spans="1:10" ht="15">
      <c r="A613" s="44"/>
      <c r="B613" s="237"/>
      <c r="C613" s="237"/>
      <c r="D613" s="159"/>
      <c r="E613" s="236"/>
      <c r="F613" s="159"/>
      <c r="G613" s="237"/>
      <c r="H613" s="237"/>
      <c r="I613" s="223"/>
      <c r="J613" s="218"/>
    </row>
    <row r="614" spans="1:10" ht="15">
      <c r="A614" s="44"/>
      <c r="B614" s="237"/>
      <c r="C614" s="237"/>
      <c r="D614" s="159"/>
      <c r="E614" s="236"/>
      <c r="F614" s="159"/>
      <c r="G614" s="237"/>
      <c r="H614" s="237"/>
      <c r="I614" s="223"/>
      <c r="J614" s="218"/>
    </row>
    <row r="615" spans="1:10" ht="15">
      <c r="A615" s="44"/>
      <c r="B615" s="237"/>
      <c r="C615" s="237"/>
      <c r="D615" s="159"/>
      <c r="E615" s="236"/>
      <c r="F615" s="159"/>
      <c r="G615" s="237"/>
      <c r="H615" s="237"/>
      <c r="I615" s="223"/>
      <c r="J615" s="218"/>
    </row>
    <row r="616" spans="1:10" ht="15">
      <c r="A616" s="44"/>
      <c r="B616" s="237"/>
      <c r="C616" s="237"/>
      <c r="D616" s="159"/>
      <c r="E616" s="236"/>
      <c r="F616" s="159"/>
      <c r="G616" s="237"/>
      <c r="H616" s="237"/>
      <c r="I616" s="223"/>
      <c r="J616" s="218"/>
    </row>
    <row r="617" spans="1:10" ht="15">
      <c r="A617" s="44"/>
      <c r="B617" s="237"/>
      <c r="C617" s="237"/>
      <c r="D617" s="159"/>
      <c r="E617" s="236"/>
      <c r="F617" s="159"/>
      <c r="G617" s="237"/>
      <c r="H617" s="237"/>
      <c r="I617" s="223"/>
      <c r="J617" s="218"/>
    </row>
    <row r="618" spans="1:10" ht="15">
      <c r="A618" s="44"/>
      <c r="B618" s="237"/>
      <c r="C618" s="237"/>
      <c r="D618" s="159"/>
      <c r="E618" s="236"/>
      <c r="F618" s="159"/>
      <c r="G618" s="237"/>
      <c r="H618" s="237"/>
      <c r="I618" s="223"/>
      <c r="J618" s="218"/>
    </row>
    <row r="619" spans="1:10" ht="15">
      <c r="A619" s="44"/>
      <c r="B619" s="237"/>
      <c r="C619" s="237"/>
      <c r="D619" s="159"/>
      <c r="E619" s="236"/>
      <c r="F619" s="159"/>
      <c r="G619" s="237"/>
      <c r="H619" s="237"/>
      <c r="I619" s="223"/>
      <c r="J619" s="218"/>
    </row>
    <row r="620" spans="1:10" ht="15">
      <c r="A620" s="44"/>
      <c r="B620" s="237"/>
      <c r="C620" s="237"/>
      <c r="D620" s="159"/>
      <c r="E620" s="236"/>
      <c r="F620" s="159"/>
      <c r="G620" s="237"/>
      <c r="H620" s="237"/>
      <c r="I620" s="223"/>
      <c r="J620" s="218"/>
    </row>
    <row r="621" spans="1:10" ht="15">
      <c r="A621" s="44"/>
      <c r="B621" s="237"/>
      <c r="C621" s="237"/>
      <c r="D621" s="159"/>
      <c r="E621" s="236"/>
      <c r="F621" s="159"/>
      <c r="G621" s="237"/>
      <c r="H621" s="237"/>
      <c r="I621" s="223"/>
      <c r="J621" s="218"/>
    </row>
    <row r="622" spans="1:10" ht="15">
      <c r="A622" s="44"/>
      <c r="B622" s="237"/>
      <c r="C622" s="237"/>
      <c r="D622" s="159"/>
      <c r="E622" s="236"/>
      <c r="F622" s="159"/>
      <c r="G622" s="237"/>
      <c r="H622" s="237"/>
      <c r="I622" s="223"/>
      <c r="J622" s="218"/>
    </row>
    <row r="623" spans="1:10" ht="15">
      <c r="A623" s="44"/>
      <c r="B623" s="237"/>
      <c r="C623" s="237"/>
      <c r="D623" s="159"/>
      <c r="E623" s="236"/>
      <c r="F623" s="159"/>
      <c r="G623" s="237"/>
      <c r="H623" s="237"/>
      <c r="I623" s="223"/>
      <c r="J623" s="218"/>
    </row>
    <row r="624" spans="1:10" ht="15">
      <c r="A624" s="44"/>
      <c r="B624" s="237"/>
      <c r="C624" s="237"/>
      <c r="D624" s="159"/>
      <c r="E624" s="236"/>
      <c r="F624" s="159"/>
      <c r="G624" s="237"/>
      <c r="H624" s="237"/>
      <c r="I624" s="223"/>
      <c r="J624" s="218"/>
    </row>
    <row r="625" spans="1:10" ht="15">
      <c r="A625" s="44"/>
      <c r="B625" s="237"/>
      <c r="C625" s="237"/>
      <c r="D625" s="159"/>
      <c r="E625" s="236"/>
      <c r="F625" s="159"/>
      <c r="G625" s="237"/>
      <c r="H625" s="237"/>
      <c r="I625" s="223"/>
      <c r="J625" s="218"/>
    </row>
    <row r="626" spans="1:10" ht="15">
      <c r="A626" s="44"/>
      <c r="B626" s="237"/>
      <c r="C626" s="237"/>
      <c r="D626" s="159"/>
      <c r="E626" s="236"/>
      <c r="F626" s="159"/>
      <c r="G626" s="237"/>
      <c r="H626" s="237"/>
      <c r="I626" s="223"/>
      <c r="J626" s="218"/>
    </row>
    <row r="627" spans="1:10" ht="15">
      <c r="A627" s="44"/>
      <c r="B627" s="237"/>
      <c r="C627" s="237"/>
      <c r="D627" s="159"/>
      <c r="E627" s="236"/>
      <c r="F627" s="159"/>
      <c r="G627" s="237"/>
      <c r="H627" s="237"/>
      <c r="I627" s="223"/>
      <c r="J627" s="218"/>
    </row>
    <row r="628" spans="1:10" ht="15">
      <c r="A628" s="20"/>
      <c r="B628" s="20"/>
      <c r="C628" s="20"/>
      <c r="D628" s="20"/>
      <c r="E628" s="21">
        <v>10</v>
      </c>
      <c r="F628" s="20"/>
      <c r="G628" s="20"/>
      <c r="H628" s="20"/>
      <c r="I628" s="20"/>
      <c r="J628" s="20"/>
    </row>
    <row r="629" spans="1:10" ht="15">
      <c r="A629" s="20"/>
      <c r="B629" s="20"/>
      <c r="C629" s="20"/>
      <c r="D629" s="20"/>
      <c r="E629" s="20"/>
      <c r="F629" s="20"/>
      <c r="G629" s="20"/>
      <c r="H629" s="20"/>
      <c r="I629" s="20"/>
      <c r="J629" s="20"/>
    </row>
    <row r="630" spans="1:10" ht="15">
      <c r="A630" s="20"/>
      <c r="B630" s="20"/>
      <c r="C630" s="20"/>
      <c r="D630" s="20"/>
      <c r="E630" s="21"/>
      <c r="F630" s="20"/>
      <c r="G630" s="20"/>
      <c r="H630" s="20"/>
      <c r="I630" s="20"/>
      <c r="J630" s="20"/>
    </row>
    <row r="631" spans="2:11" s="16" customFormat="1" ht="15.75">
      <c r="B631" s="203" t="s">
        <v>161</v>
      </c>
      <c r="C631" s="203"/>
      <c r="D631" s="203"/>
      <c r="E631" s="203"/>
      <c r="K631" s="162"/>
    </row>
    <row r="632" spans="1:10" ht="15">
      <c r="A632" s="20"/>
      <c r="B632" s="20"/>
      <c r="C632" s="20"/>
      <c r="D632" s="20"/>
      <c r="E632" s="20"/>
      <c r="F632" s="20"/>
      <c r="G632" s="20"/>
      <c r="H632" s="20"/>
      <c r="I632" s="20"/>
      <c r="J632" s="20"/>
    </row>
    <row r="633" spans="1:10" ht="15">
      <c r="A633" s="20"/>
      <c r="B633" s="20"/>
      <c r="C633" s="20"/>
      <c r="D633" s="20"/>
      <c r="E633" s="20"/>
      <c r="F633" s="20"/>
      <c r="G633" s="20"/>
      <c r="H633" s="20"/>
      <c r="I633" s="20"/>
      <c r="J633" s="20"/>
    </row>
    <row r="634" spans="1:10" ht="15">
      <c r="A634" s="20"/>
      <c r="B634" s="20" t="s">
        <v>530</v>
      </c>
      <c r="C634" s="20"/>
      <c r="D634" s="20"/>
      <c r="E634" s="20"/>
      <c r="F634" s="20"/>
      <c r="G634" s="20"/>
      <c r="H634" s="20"/>
      <c r="I634" s="20"/>
      <c r="J634" s="20"/>
    </row>
    <row r="635" spans="1:10" ht="15">
      <c r="A635" s="20"/>
      <c r="B635" s="44" t="s">
        <v>288</v>
      </c>
      <c r="C635" s="44"/>
      <c r="D635" s="44"/>
      <c r="E635" s="44"/>
      <c r="F635" s="44"/>
      <c r="G635" s="44"/>
      <c r="H635" s="204">
        <f>F654+I654</f>
        <v>3582774</v>
      </c>
      <c r="I635" s="44" t="s">
        <v>233</v>
      </c>
      <c r="J635" s="20"/>
    </row>
    <row r="636" spans="1:10" ht="15">
      <c r="A636" s="20"/>
      <c r="B636" s="44"/>
      <c r="C636" s="44"/>
      <c r="D636" s="44"/>
      <c r="E636" s="44"/>
      <c r="F636" s="44"/>
      <c r="G636" s="44"/>
      <c r="H636" s="381"/>
      <c r="I636" s="44"/>
      <c r="J636" s="20"/>
    </row>
    <row r="637" spans="1:10" ht="15">
      <c r="A637" s="20"/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1:10" ht="15">
      <c r="A638" s="20"/>
      <c r="B638" s="542" t="s">
        <v>222</v>
      </c>
      <c r="C638" s="542"/>
      <c r="D638" s="542"/>
      <c r="E638" s="204">
        <f>H635/365</f>
        <v>9815.819178082193</v>
      </c>
      <c r="F638" s="20" t="s">
        <v>233</v>
      </c>
      <c r="G638" s="20"/>
      <c r="H638" s="20"/>
      <c r="I638" s="20"/>
      <c r="J638" s="20"/>
    </row>
    <row r="639" spans="1:10" s="160" customFormat="1" ht="15">
      <c r="A639" s="44"/>
      <c r="B639" s="236"/>
      <c r="C639" s="236"/>
      <c r="D639" s="236"/>
      <c r="E639" s="381"/>
      <c r="F639" s="44"/>
      <c r="G639" s="44"/>
      <c r="H639" s="44"/>
      <c r="I639" s="44"/>
      <c r="J639" s="44"/>
    </row>
    <row r="640" spans="1:10" s="160" customFormat="1" ht="15">
      <c r="A640" s="44"/>
      <c r="B640" s="236"/>
      <c r="C640" s="236"/>
      <c r="D640" s="236"/>
      <c r="E640" s="381"/>
      <c r="F640" s="44"/>
      <c r="G640" s="44"/>
      <c r="H640" s="44"/>
      <c r="I640" s="44"/>
      <c r="J640" s="44"/>
    </row>
    <row r="641" spans="1:10" ht="15">
      <c r="A641" s="20"/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1:11" s="15" customFormat="1" ht="15" thickBot="1">
      <c r="A642" s="21"/>
      <c r="B642" s="21" t="s">
        <v>112</v>
      </c>
      <c r="C642" s="21"/>
      <c r="D642" s="21"/>
      <c r="E642" s="21"/>
      <c r="F642" s="21"/>
      <c r="G642" s="21"/>
      <c r="H642" s="21"/>
      <c r="I642" s="21"/>
      <c r="J642" s="21"/>
      <c r="K642" s="260"/>
    </row>
    <row r="643" spans="1:10" ht="16.5" customHeight="1" thickBot="1" thickTop="1">
      <c r="A643" s="20"/>
      <c r="B643" s="526" t="s">
        <v>100</v>
      </c>
      <c r="C643" s="526"/>
      <c r="D643" s="526"/>
      <c r="E643" s="523" t="s">
        <v>452</v>
      </c>
      <c r="F643" s="579" t="s">
        <v>520</v>
      </c>
      <c r="G643" s="548" t="s">
        <v>18</v>
      </c>
      <c r="H643" s="356"/>
      <c r="I643" s="357"/>
      <c r="J643" s="357"/>
    </row>
    <row r="644" spans="1:10" ht="16.5" customHeight="1" thickBot="1" thickTop="1">
      <c r="A644" s="20"/>
      <c r="B644" s="526"/>
      <c r="C644" s="526"/>
      <c r="D644" s="526"/>
      <c r="E644" s="523"/>
      <c r="F644" s="579"/>
      <c r="G644" s="548"/>
      <c r="H644" s="253"/>
      <c r="I644" s="253"/>
      <c r="J644" s="254"/>
    </row>
    <row r="645" spans="1:10" ht="30.75" customHeight="1" thickBot="1" thickTop="1">
      <c r="A645" s="20"/>
      <c r="B645" s="512" t="s">
        <v>348</v>
      </c>
      <c r="C645" s="512"/>
      <c r="D645" s="512"/>
      <c r="E645" s="239">
        <v>2005858</v>
      </c>
      <c r="F645" s="242">
        <v>1945749</v>
      </c>
      <c r="G645" s="241">
        <f aca="true" t="shared" si="1" ref="G645:G654">F645/E645*100</f>
        <v>97.00332725447166</v>
      </c>
      <c r="H645" s="255"/>
      <c r="I645" s="256"/>
      <c r="J645" s="192"/>
    </row>
    <row r="646" spans="1:10" ht="19.5" customHeight="1" thickBot="1" thickTop="1">
      <c r="A646" s="20"/>
      <c r="B646" s="502" t="s">
        <v>105</v>
      </c>
      <c r="C646" s="502"/>
      <c r="D646" s="502"/>
      <c r="E646" s="239">
        <f>37179+303</f>
        <v>37482</v>
      </c>
      <c r="F646" s="240">
        <v>41819</v>
      </c>
      <c r="G646" s="241">
        <f t="shared" si="1"/>
        <v>111.5708873592658</v>
      </c>
      <c r="H646" s="255"/>
      <c r="I646" s="255"/>
      <c r="J646" s="192"/>
    </row>
    <row r="647" spans="1:12" ht="19.5" customHeight="1" thickBot="1" thickTop="1">
      <c r="A647" s="20"/>
      <c r="B647" s="502" t="s">
        <v>104</v>
      </c>
      <c r="C647" s="502"/>
      <c r="D647" s="502"/>
      <c r="E647" s="239">
        <v>43231</v>
      </c>
      <c r="F647" s="240">
        <v>42489</v>
      </c>
      <c r="G647" s="241">
        <f t="shared" si="1"/>
        <v>98.28363905530753</v>
      </c>
      <c r="H647" s="255"/>
      <c r="I647" s="255"/>
      <c r="J647" s="192"/>
      <c r="K647" s="395">
        <f>SUM(F646:F650)</f>
        <v>105097</v>
      </c>
      <c r="L647" s="394"/>
    </row>
    <row r="648" spans="1:12" ht="19.5" customHeight="1" thickBot="1" thickTop="1">
      <c r="A648" s="20"/>
      <c r="B648" s="502" t="s">
        <v>106</v>
      </c>
      <c r="C648" s="502"/>
      <c r="D648" s="502"/>
      <c r="E648" s="239">
        <v>6866</v>
      </c>
      <c r="F648" s="240">
        <v>5946</v>
      </c>
      <c r="G648" s="241">
        <f t="shared" si="1"/>
        <v>86.6006408389164</v>
      </c>
      <c r="H648" s="255"/>
      <c r="I648" s="255"/>
      <c r="J648" s="192"/>
      <c r="K648" s="395">
        <f>SUM(E646:E650)</f>
        <v>102818</v>
      </c>
      <c r="L648" s="396">
        <f>SUM(F646:F650)</f>
        <v>105097</v>
      </c>
    </row>
    <row r="649" spans="1:12" ht="19.5" customHeight="1" thickBot="1" thickTop="1">
      <c r="A649" s="20"/>
      <c r="B649" s="502" t="s">
        <v>107</v>
      </c>
      <c r="C649" s="502"/>
      <c r="D649" s="502"/>
      <c r="E649" s="239">
        <v>11955</v>
      </c>
      <c r="F649" s="240">
        <v>12141</v>
      </c>
      <c r="G649" s="241">
        <f t="shared" si="1"/>
        <v>101.55583437892095</v>
      </c>
      <c r="H649" s="255"/>
      <c r="I649" s="255"/>
      <c r="J649" s="192"/>
      <c r="K649" s="395"/>
      <c r="L649" s="396"/>
    </row>
    <row r="650" spans="1:12" ht="19.5" customHeight="1" thickBot="1" thickTop="1">
      <c r="A650" s="20"/>
      <c r="B650" s="502" t="s">
        <v>353</v>
      </c>
      <c r="C650" s="502"/>
      <c r="D650" s="502"/>
      <c r="E650" s="239">
        <v>3284</v>
      </c>
      <c r="F650" s="240">
        <v>2702</v>
      </c>
      <c r="G650" s="241">
        <f t="shared" si="1"/>
        <v>82.27771010962242</v>
      </c>
      <c r="H650" s="255"/>
      <c r="I650" s="255"/>
      <c r="J650" s="192"/>
      <c r="K650" s="397"/>
      <c r="L650" s="396"/>
    </row>
    <row r="651" spans="1:12" ht="22.5" customHeight="1" thickBot="1" thickTop="1">
      <c r="A651" s="20"/>
      <c r="B651" s="577" t="s">
        <v>354</v>
      </c>
      <c r="C651" s="577"/>
      <c r="D651" s="577"/>
      <c r="E651" s="239">
        <v>1219573</v>
      </c>
      <c r="F651" s="240">
        <v>1251113</v>
      </c>
      <c r="G651" s="241">
        <f t="shared" si="1"/>
        <v>102.5861510545084</v>
      </c>
      <c r="H651" s="255"/>
      <c r="I651" s="255"/>
      <c r="J651" s="192"/>
      <c r="K651" s="395">
        <f>SUM(F651:F653)</f>
        <v>1531928</v>
      </c>
      <c r="L651" s="394"/>
    </row>
    <row r="652" spans="1:12" ht="19.5" customHeight="1" thickBot="1" thickTop="1">
      <c r="A652" s="20"/>
      <c r="B652" s="541" t="s">
        <v>109</v>
      </c>
      <c r="C652" s="541"/>
      <c r="D652" s="541"/>
      <c r="E652" s="239">
        <v>57147</v>
      </c>
      <c r="F652" s="240">
        <v>67386</v>
      </c>
      <c r="G652" s="241">
        <f t="shared" si="1"/>
        <v>117.91695102105098</v>
      </c>
      <c r="H652" s="255"/>
      <c r="I652" s="255"/>
      <c r="J652" s="192"/>
      <c r="K652" s="395">
        <f>SUM(E651:E653)</f>
        <v>1480388</v>
      </c>
      <c r="L652" s="396">
        <f>SUM(F651:F653)</f>
        <v>1531928</v>
      </c>
    </row>
    <row r="653" spans="1:10" ht="19.5" customHeight="1" thickBot="1" thickTop="1">
      <c r="A653" s="20"/>
      <c r="B653" s="607" t="s">
        <v>110</v>
      </c>
      <c r="C653" s="608"/>
      <c r="D653" s="609"/>
      <c r="E653" s="239">
        <v>203668</v>
      </c>
      <c r="F653" s="240">
        <v>213429</v>
      </c>
      <c r="G653" s="241">
        <f>F653/E653*100</f>
        <v>104.79260364907594</v>
      </c>
      <c r="H653" s="255"/>
      <c r="I653" s="255"/>
      <c r="J653" s="192"/>
    </row>
    <row r="654" spans="1:10" ht="19.5" customHeight="1" thickBot="1" thickTop="1">
      <c r="A654" s="20"/>
      <c r="B654" s="506" t="s">
        <v>111</v>
      </c>
      <c r="C654" s="506"/>
      <c r="D654" s="506"/>
      <c r="E654" s="243">
        <f>SUM(E645:E653)</f>
        <v>3589064</v>
      </c>
      <c r="F654" s="244">
        <f>SUM(F645:F653)</f>
        <v>3582774</v>
      </c>
      <c r="G654" s="245">
        <f t="shared" si="1"/>
        <v>99.82474539322787</v>
      </c>
      <c r="H654" s="152"/>
      <c r="I654" s="152"/>
      <c r="J654" s="153"/>
    </row>
    <row r="655" spans="1:10" s="160" customFormat="1" ht="11.25" customHeight="1" thickTop="1">
      <c r="A655" s="44"/>
      <c r="B655" s="264"/>
      <c r="C655" s="264"/>
      <c r="D655" s="264"/>
      <c r="E655" s="152"/>
      <c r="F655" s="152"/>
      <c r="G655" s="153"/>
      <c r="H655" s="152"/>
      <c r="I655" s="152"/>
      <c r="J655" s="153"/>
    </row>
    <row r="656" spans="1:34" s="160" customFormat="1" ht="25.5" customHeight="1">
      <c r="A656" s="44"/>
      <c r="B656" s="560"/>
      <c r="C656" s="560"/>
      <c r="D656" s="560"/>
      <c r="E656" s="560"/>
      <c r="F656" s="560"/>
      <c r="G656" s="560"/>
      <c r="H656" s="393"/>
      <c r="I656" s="393"/>
      <c r="J656" s="393"/>
      <c r="K656" s="393"/>
      <c r="L656" s="393"/>
      <c r="M656" s="393"/>
      <c r="N656" s="393"/>
      <c r="O656" s="393"/>
      <c r="P656" s="393"/>
      <c r="Q656" s="393"/>
      <c r="R656" s="393"/>
      <c r="S656" s="393"/>
      <c r="T656" s="393"/>
      <c r="U656" s="393"/>
      <c r="V656" s="393"/>
      <c r="W656" s="393"/>
      <c r="X656" s="393"/>
      <c r="Y656" s="393"/>
      <c r="Z656" s="393"/>
      <c r="AA656" s="393"/>
      <c r="AB656" s="393"/>
      <c r="AC656" s="393"/>
      <c r="AD656" s="393"/>
      <c r="AE656" s="393"/>
      <c r="AF656" s="393"/>
      <c r="AG656" s="323"/>
      <c r="AH656" s="323"/>
    </row>
    <row r="657" spans="1:10" s="160" customFormat="1" ht="11.25" customHeight="1">
      <c r="A657" s="44"/>
      <c r="B657" s="264"/>
      <c r="C657" s="264"/>
      <c r="D657" s="264"/>
      <c r="E657" s="152"/>
      <c r="F657" s="152"/>
      <c r="G657" s="153"/>
      <c r="H657" s="152"/>
      <c r="I657" s="152"/>
      <c r="J657" s="153"/>
    </row>
    <row r="658" spans="1:15" ht="9" customHeight="1">
      <c r="A658" s="37"/>
      <c r="B658" s="309"/>
      <c r="C658" s="309"/>
      <c r="D658" s="309"/>
      <c r="E658" s="309"/>
      <c r="F658" s="309"/>
      <c r="G658" s="309"/>
      <c r="H658" s="309"/>
      <c r="I658" s="309"/>
      <c r="J658" s="314"/>
      <c r="K658" s="314"/>
      <c r="L658" s="314"/>
      <c r="M658" s="259"/>
      <c r="N658" s="259"/>
      <c r="O658" s="259"/>
    </row>
    <row r="659" spans="1:15" s="7" customFormat="1" ht="12.75" customHeight="1">
      <c r="A659" s="43"/>
      <c r="B659" s="303"/>
      <c r="C659" s="303"/>
      <c r="D659" s="303"/>
      <c r="E659" s="303"/>
      <c r="F659" s="303"/>
      <c r="G659" s="303"/>
      <c r="H659" s="303"/>
      <c r="I659" s="303"/>
      <c r="J659" s="303"/>
      <c r="K659" s="303"/>
      <c r="L659" s="303"/>
      <c r="M659" s="303"/>
      <c r="N659" s="265"/>
      <c r="O659" s="265"/>
    </row>
    <row r="660" spans="1:15" s="7" customFormat="1" ht="12.75" customHeight="1">
      <c r="A660" s="43"/>
      <c r="B660" s="303"/>
      <c r="C660" s="303"/>
      <c r="D660" s="303"/>
      <c r="E660" s="303"/>
      <c r="F660" s="303"/>
      <c r="G660" s="303"/>
      <c r="H660" s="303"/>
      <c r="I660" s="303"/>
      <c r="J660" s="303"/>
      <c r="K660" s="303"/>
      <c r="L660" s="303"/>
      <c r="M660" s="303"/>
      <c r="N660" s="265"/>
      <c r="O660" s="265"/>
    </row>
    <row r="661" spans="1:15" s="7" customFormat="1" ht="12.75" customHeight="1">
      <c r="A661" s="43"/>
      <c r="B661" s="303"/>
      <c r="C661" s="303"/>
      <c r="D661" s="303"/>
      <c r="E661" s="303"/>
      <c r="F661" s="303"/>
      <c r="G661" s="303"/>
      <c r="H661" s="303"/>
      <c r="I661" s="303"/>
      <c r="J661" s="303"/>
      <c r="K661" s="303"/>
      <c r="L661" s="303"/>
      <c r="M661" s="303"/>
      <c r="N661" s="265"/>
      <c r="O661" s="265"/>
    </row>
    <row r="662" spans="1:15" s="7" customFormat="1" ht="12.75" customHeight="1">
      <c r="A662" s="43"/>
      <c r="B662" s="303"/>
      <c r="C662" s="303"/>
      <c r="D662" s="303"/>
      <c r="E662" s="303"/>
      <c r="F662" s="303"/>
      <c r="G662" s="303"/>
      <c r="H662" s="303"/>
      <c r="I662" s="303"/>
      <c r="J662" s="303"/>
      <c r="K662" s="303"/>
      <c r="L662" s="303"/>
      <c r="M662" s="303"/>
      <c r="N662" s="265"/>
      <c r="O662" s="265"/>
    </row>
    <row r="663" spans="1:15" s="7" customFormat="1" ht="12.75" customHeight="1">
      <c r="A663" s="43"/>
      <c r="B663" s="303"/>
      <c r="C663" s="303"/>
      <c r="D663" s="303"/>
      <c r="E663" s="303"/>
      <c r="F663" s="303"/>
      <c r="G663" s="303"/>
      <c r="H663" s="303"/>
      <c r="I663" s="303"/>
      <c r="J663" s="303"/>
      <c r="K663" s="303"/>
      <c r="L663" s="303"/>
      <c r="M663" s="303"/>
      <c r="N663" s="265"/>
      <c r="O663" s="265"/>
    </row>
    <row r="664" spans="1:15" s="7" customFormat="1" ht="12.75" customHeight="1">
      <c r="A664" s="43"/>
      <c r="B664" s="303"/>
      <c r="C664" s="303"/>
      <c r="D664" s="303"/>
      <c r="E664" s="303"/>
      <c r="F664" s="303"/>
      <c r="G664" s="303"/>
      <c r="H664" s="303"/>
      <c r="I664" s="303"/>
      <c r="J664" s="303"/>
      <c r="K664" s="303"/>
      <c r="L664" s="303"/>
      <c r="M664" s="303"/>
      <c r="N664" s="265"/>
      <c r="O664" s="265"/>
    </row>
    <row r="665" spans="1:15" s="7" customFormat="1" ht="12.75" customHeight="1">
      <c r="A665" s="43"/>
      <c r="B665" s="303"/>
      <c r="C665" s="303"/>
      <c r="D665" s="303"/>
      <c r="E665" s="303"/>
      <c r="F665" s="303"/>
      <c r="G665" s="303"/>
      <c r="H665" s="303"/>
      <c r="I665" s="303"/>
      <c r="J665" s="303"/>
      <c r="K665" s="303"/>
      <c r="L665" s="303"/>
      <c r="M665" s="303"/>
      <c r="N665" s="265"/>
      <c r="O665" s="265"/>
    </row>
    <row r="666" spans="1:15" s="7" customFormat="1" ht="12.75" customHeight="1">
      <c r="A666" s="43"/>
      <c r="B666" s="303"/>
      <c r="C666" s="303"/>
      <c r="D666" s="303"/>
      <c r="E666" s="303"/>
      <c r="F666" s="303"/>
      <c r="G666" s="303"/>
      <c r="H666" s="303"/>
      <c r="I666" s="303"/>
      <c r="J666" s="303"/>
      <c r="K666" s="303"/>
      <c r="L666" s="303"/>
      <c r="M666" s="303"/>
      <c r="N666" s="265"/>
      <c r="O666" s="265"/>
    </row>
    <row r="667" spans="1:15" s="7" customFormat="1" ht="12.75" customHeight="1">
      <c r="A667" s="43"/>
      <c r="B667" s="303"/>
      <c r="C667" s="303"/>
      <c r="D667" s="303"/>
      <c r="E667" s="303"/>
      <c r="F667" s="303"/>
      <c r="G667" s="303"/>
      <c r="H667" s="303"/>
      <c r="I667" s="303"/>
      <c r="J667" s="303"/>
      <c r="K667" s="303"/>
      <c r="L667" s="303"/>
      <c r="M667" s="303"/>
      <c r="N667" s="265"/>
      <c r="O667" s="265"/>
    </row>
    <row r="668" spans="1:15" s="7" customFormat="1" ht="12.75" customHeight="1">
      <c r="A668" s="43"/>
      <c r="B668" s="303"/>
      <c r="C668" s="303"/>
      <c r="D668" s="303"/>
      <c r="E668" s="303"/>
      <c r="F668" s="303"/>
      <c r="G668" s="303"/>
      <c r="H668" s="303"/>
      <c r="I668" s="303"/>
      <c r="J668" s="303"/>
      <c r="K668" s="303"/>
      <c r="L668" s="303"/>
      <c r="M668" s="303"/>
      <c r="N668" s="265"/>
      <c r="O668" s="265"/>
    </row>
    <row r="669" spans="1:15" s="7" customFormat="1" ht="12.75" customHeight="1">
      <c r="A669" s="43"/>
      <c r="B669" s="303"/>
      <c r="C669" s="303"/>
      <c r="D669" s="303"/>
      <c r="E669" s="303"/>
      <c r="F669" s="303"/>
      <c r="G669" s="303"/>
      <c r="H669" s="303"/>
      <c r="I669" s="303"/>
      <c r="J669" s="303"/>
      <c r="K669" s="303"/>
      <c r="L669" s="303"/>
      <c r="M669" s="303"/>
      <c r="N669" s="265"/>
      <c r="O669" s="265"/>
    </row>
    <row r="670" spans="1:15" s="7" customFormat="1" ht="12.75" customHeight="1">
      <c r="A670" s="43"/>
      <c r="B670" s="303"/>
      <c r="C670" s="303"/>
      <c r="D670" s="303"/>
      <c r="E670" s="303"/>
      <c r="F670" s="303"/>
      <c r="G670" s="303"/>
      <c r="H670" s="303"/>
      <c r="I670" s="303"/>
      <c r="J670" s="303"/>
      <c r="K670" s="303"/>
      <c r="L670" s="303"/>
      <c r="M670" s="303"/>
      <c r="N670" s="265"/>
      <c r="O670" s="265"/>
    </row>
    <row r="671" spans="1:15" s="7" customFormat="1" ht="12.75" customHeight="1">
      <c r="A671" s="43"/>
      <c r="B671" s="303"/>
      <c r="C671" s="303"/>
      <c r="D671" s="303"/>
      <c r="E671" s="303"/>
      <c r="F671" s="303"/>
      <c r="G671" s="303"/>
      <c r="H671" s="303"/>
      <c r="I671" s="303"/>
      <c r="J671" s="303"/>
      <c r="K671" s="303"/>
      <c r="L671" s="303"/>
      <c r="M671" s="303"/>
      <c r="N671" s="265"/>
      <c r="O671" s="265"/>
    </row>
    <row r="672" spans="1:15" s="7" customFormat="1" ht="12.75" customHeight="1">
      <c r="A672" s="43"/>
      <c r="B672" s="303"/>
      <c r="C672" s="303"/>
      <c r="D672" s="303"/>
      <c r="E672" s="303"/>
      <c r="F672" s="303"/>
      <c r="G672" s="303"/>
      <c r="H672" s="303"/>
      <c r="I672" s="303"/>
      <c r="J672" s="303"/>
      <c r="K672" s="303"/>
      <c r="L672" s="303"/>
      <c r="M672" s="303"/>
      <c r="N672" s="265"/>
      <c r="O672" s="265"/>
    </row>
    <row r="673" spans="1:15" s="7" customFormat="1" ht="12.75" customHeight="1">
      <c r="A673" s="43"/>
      <c r="B673" s="303"/>
      <c r="C673" s="303"/>
      <c r="D673" s="303"/>
      <c r="E673" s="303"/>
      <c r="F673" s="303"/>
      <c r="G673" s="303"/>
      <c r="H673" s="303"/>
      <c r="I673" s="303"/>
      <c r="J673" s="303"/>
      <c r="K673" s="303"/>
      <c r="L673" s="303"/>
      <c r="M673" s="303"/>
      <c r="N673" s="265"/>
      <c r="O673" s="265"/>
    </row>
    <row r="674" spans="1:15" s="7" customFormat="1" ht="12.75" customHeight="1">
      <c r="A674" s="43"/>
      <c r="B674" s="303"/>
      <c r="C674" s="303"/>
      <c r="D674" s="303"/>
      <c r="E674" s="303"/>
      <c r="F674" s="303"/>
      <c r="G674" s="303"/>
      <c r="H674" s="303"/>
      <c r="I674" s="303"/>
      <c r="J674" s="303"/>
      <c r="K674" s="303"/>
      <c r="L674" s="303"/>
      <c r="M674" s="303"/>
      <c r="N674" s="265"/>
      <c r="O674" s="265"/>
    </row>
    <row r="675" spans="1:11" s="7" customFormat="1" ht="15">
      <c r="A675" s="43"/>
      <c r="B675" s="40"/>
      <c r="C675" s="40"/>
      <c r="D675" s="33"/>
      <c r="E675" s="33"/>
      <c r="F675" s="33"/>
      <c r="G675" s="33"/>
      <c r="H675" s="33"/>
      <c r="I675" s="33"/>
      <c r="J675" s="33"/>
      <c r="K675" s="304"/>
    </row>
    <row r="676" spans="1:11" s="7" customFormat="1" ht="15">
      <c r="A676" s="43"/>
      <c r="B676" s="40"/>
      <c r="C676" s="40"/>
      <c r="D676" s="33"/>
      <c r="E676" s="33"/>
      <c r="F676" s="33"/>
      <c r="G676" s="33"/>
      <c r="H676" s="33"/>
      <c r="I676" s="33"/>
      <c r="J676" s="33"/>
      <c r="K676" s="304"/>
    </row>
    <row r="677" spans="1:11" s="7" customFormat="1" ht="15">
      <c r="A677" s="43"/>
      <c r="B677" s="40"/>
      <c r="C677" s="40"/>
      <c r="D677" s="33"/>
      <c r="E677" s="33"/>
      <c r="F677" s="33"/>
      <c r="G677" s="33"/>
      <c r="H677" s="33"/>
      <c r="I677" s="33"/>
      <c r="J677" s="33"/>
      <c r="K677" s="304"/>
    </row>
    <row r="678" spans="1:11" s="7" customFormat="1" ht="15">
      <c r="A678" s="43"/>
      <c r="B678" s="40"/>
      <c r="C678" s="40"/>
      <c r="D678" s="33"/>
      <c r="E678" s="33"/>
      <c r="F678" s="33"/>
      <c r="G678" s="33"/>
      <c r="H678" s="33"/>
      <c r="I678" s="33"/>
      <c r="J678" s="33"/>
      <c r="K678" s="304"/>
    </row>
    <row r="679" spans="1:10" ht="15">
      <c r="A679" s="37"/>
      <c r="B679" s="40"/>
      <c r="C679" s="40"/>
      <c r="D679" s="33"/>
      <c r="E679" s="33"/>
      <c r="F679" s="33"/>
      <c r="G679" s="33"/>
      <c r="H679" s="33"/>
      <c r="I679" s="33"/>
      <c r="J679" s="20"/>
    </row>
    <row r="680" spans="1:10" ht="15">
      <c r="A680" s="20"/>
      <c r="B680" s="20"/>
      <c r="C680" s="20"/>
      <c r="D680" s="20"/>
      <c r="E680" s="21">
        <v>11</v>
      </c>
      <c r="F680" s="20"/>
      <c r="G680" s="20"/>
      <c r="H680" s="20"/>
      <c r="I680" s="20"/>
      <c r="J680" s="20"/>
    </row>
    <row r="681" spans="1:10" ht="15">
      <c r="A681" s="20"/>
      <c r="B681" s="20"/>
      <c r="C681" s="20"/>
      <c r="D681" s="20"/>
      <c r="E681" s="21"/>
      <c r="F681" s="20"/>
      <c r="G681" s="20"/>
      <c r="H681" s="20"/>
      <c r="I681" s="20"/>
      <c r="J681" s="20"/>
    </row>
    <row r="682" spans="2:11" s="16" customFormat="1" ht="15.75">
      <c r="B682" s="203" t="s">
        <v>162</v>
      </c>
      <c r="C682" s="203"/>
      <c r="D682" s="203"/>
      <c r="E682" s="203"/>
      <c r="K682" s="162"/>
    </row>
    <row r="683" s="16" customFormat="1" ht="15.75">
      <c r="K683" s="162"/>
    </row>
    <row r="684" spans="1:10" ht="15">
      <c r="A684" s="20"/>
      <c r="B684" s="20"/>
      <c r="C684" s="20"/>
      <c r="D684" s="20"/>
      <c r="E684" s="20"/>
      <c r="F684" s="20"/>
      <c r="G684" s="20"/>
      <c r="H684" s="20"/>
      <c r="I684" s="20"/>
      <c r="J684" s="20"/>
    </row>
    <row r="685" spans="2:11" s="16" customFormat="1" ht="15.75">
      <c r="B685" s="16" t="s">
        <v>163</v>
      </c>
      <c r="K685" s="162"/>
    </row>
    <row r="686" spans="1:10" ht="15">
      <c r="A686" s="20"/>
      <c r="B686" s="20"/>
      <c r="C686" s="20"/>
      <c r="D686" s="20"/>
      <c r="E686" s="20"/>
      <c r="F686" s="20"/>
      <c r="G686" s="20"/>
      <c r="H686" s="20"/>
      <c r="I686" s="20"/>
      <c r="J686" s="20"/>
    </row>
    <row r="687" spans="1:10" ht="15">
      <c r="A687" s="20"/>
      <c r="B687" s="20" t="s">
        <v>531</v>
      </c>
      <c r="C687" s="20"/>
      <c r="D687" s="20"/>
      <c r="E687" s="20"/>
      <c r="F687" s="20"/>
      <c r="G687" s="20"/>
      <c r="H687" s="20"/>
      <c r="I687" s="20"/>
      <c r="J687" s="20"/>
    </row>
    <row r="688" spans="1:10" ht="15">
      <c r="A688" s="20"/>
      <c r="B688" s="20" t="s">
        <v>258</v>
      </c>
      <c r="C688" s="20"/>
      <c r="D688" s="204">
        <f>F695</f>
        <v>254382</v>
      </c>
      <c r="E688" s="20" t="s">
        <v>259</v>
      </c>
      <c r="F688" s="20"/>
      <c r="G688" s="20"/>
      <c r="H688" s="20"/>
      <c r="I688" s="20"/>
      <c r="J688" s="20"/>
    </row>
    <row r="689" spans="1:10" ht="15">
      <c r="A689" s="20"/>
      <c r="B689" s="20" t="s">
        <v>260</v>
      </c>
      <c r="C689" s="20"/>
      <c r="D689" s="204">
        <f>F694</f>
        <v>247871</v>
      </c>
      <c r="E689" s="20" t="s">
        <v>261</v>
      </c>
      <c r="F689" s="20"/>
      <c r="G689" s="20"/>
      <c r="H689" s="20"/>
      <c r="I689" s="20"/>
      <c r="J689" s="20"/>
    </row>
    <row r="690" spans="1:10" ht="1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</row>
    <row r="691" spans="1:10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</row>
    <row r="692" spans="2:8" ht="34.5" customHeight="1">
      <c r="B692" s="20"/>
      <c r="C692" s="504" t="s">
        <v>67</v>
      </c>
      <c r="D692" s="504"/>
      <c r="E692" s="322" t="s">
        <v>452</v>
      </c>
      <c r="F692" s="369" t="s">
        <v>520</v>
      </c>
      <c r="G692" s="371" t="s">
        <v>445</v>
      </c>
      <c r="H692" s="24"/>
    </row>
    <row r="693" spans="3:11" s="25" customFormat="1" ht="9" customHeight="1">
      <c r="C693" s="552">
        <v>1</v>
      </c>
      <c r="D693" s="552"/>
      <c r="E693" s="26">
        <v>2</v>
      </c>
      <c r="F693" s="208">
        <v>3</v>
      </c>
      <c r="G693" s="26">
        <v>4</v>
      </c>
      <c r="K693" s="302"/>
    </row>
    <row r="694" spans="2:8" ht="15" customHeight="1">
      <c r="B694" s="20"/>
      <c r="C694" s="504" t="s">
        <v>237</v>
      </c>
      <c r="D694" s="504"/>
      <c r="E694" s="156">
        <v>242083</v>
      </c>
      <c r="F694" s="196">
        <v>247871</v>
      </c>
      <c r="G694" s="48">
        <f>F694/E694*100</f>
        <v>102.39091551244822</v>
      </c>
      <c r="H694" s="20"/>
    </row>
    <row r="695" spans="2:8" ht="15">
      <c r="B695" s="20"/>
      <c r="C695" s="504" t="s">
        <v>248</v>
      </c>
      <c r="D695" s="504"/>
      <c r="E695" s="156">
        <v>246910</v>
      </c>
      <c r="F695" s="196">
        <v>254382</v>
      </c>
      <c r="G695" s="48">
        <f>F695/E695*100</f>
        <v>103.02620387995627</v>
      </c>
      <c r="H695" s="20"/>
    </row>
    <row r="696" spans="1:10" ht="15">
      <c r="A696" s="20"/>
      <c r="B696" s="20"/>
      <c r="C696" s="20"/>
      <c r="D696" s="20"/>
      <c r="E696" s="20"/>
      <c r="F696" s="20"/>
      <c r="G696" s="20"/>
      <c r="H696" s="20"/>
      <c r="I696" s="20"/>
      <c r="J696" s="20"/>
    </row>
    <row r="697" spans="1:10" ht="15">
      <c r="A697" s="20"/>
      <c r="B697" s="20"/>
      <c r="C697" s="20"/>
      <c r="D697" s="20"/>
      <c r="E697" s="20"/>
      <c r="F697" s="20"/>
      <c r="G697" s="20"/>
      <c r="H697" s="20"/>
      <c r="I697" s="20"/>
      <c r="J697" s="20"/>
    </row>
    <row r="698" spans="2:11" s="16" customFormat="1" ht="15.75">
      <c r="B698" s="16" t="s">
        <v>164</v>
      </c>
      <c r="K698" s="162"/>
    </row>
    <row r="699" spans="1:10" ht="15">
      <c r="A699" s="20"/>
      <c r="B699" s="20" t="s">
        <v>532</v>
      </c>
      <c r="C699" s="20"/>
      <c r="D699" s="20"/>
      <c r="E699" s="20"/>
      <c r="F699" s="20"/>
      <c r="G699" s="20"/>
      <c r="H699" s="20"/>
      <c r="I699" s="20"/>
      <c r="J699" s="20"/>
    </row>
    <row r="700" spans="1:10" ht="15">
      <c r="A700" s="20"/>
      <c r="B700" s="204">
        <v>34507</v>
      </c>
      <c r="C700" s="20" t="s">
        <v>338</v>
      </c>
      <c r="D700" s="20"/>
      <c r="E700" s="20"/>
      <c r="F700" s="44"/>
      <c r="G700" s="204">
        <v>36105</v>
      </c>
      <c r="H700" s="20" t="s">
        <v>339</v>
      </c>
      <c r="I700" s="235"/>
      <c r="J700" s="198">
        <f>B700/G700*100</f>
        <v>95.57402021880625</v>
      </c>
    </row>
    <row r="701" spans="1:10" s="160" customFormat="1" ht="15">
      <c r="A701" s="44"/>
      <c r="B701" s="44"/>
      <c r="C701" s="44"/>
      <c r="D701" s="159"/>
      <c r="E701" s="44"/>
      <c r="F701" s="44"/>
      <c r="G701" s="44"/>
      <c r="H701" s="44"/>
      <c r="I701" s="159"/>
      <c r="J701" s="44"/>
    </row>
    <row r="702" spans="1:10" ht="15" hidden="1">
      <c r="A702" s="51"/>
      <c r="B702" s="40" t="s">
        <v>204</v>
      </c>
      <c r="C702" s="40"/>
      <c r="D702" s="33"/>
      <c r="E702" s="33"/>
      <c r="F702" s="33"/>
      <c r="G702" s="33"/>
      <c r="H702" s="33"/>
      <c r="I702" s="33"/>
      <c r="J702" s="20"/>
    </row>
    <row r="703" spans="1:10" ht="15" hidden="1">
      <c r="A703" s="51"/>
      <c r="B703" s="40" t="s">
        <v>190</v>
      </c>
      <c r="C703" s="40"/>
      <c r="D703" s="33"/>
      <c r="E703" s="33"/>
      <c r="F703" s="33"/>
      <c r="G703" s="33"/>
      <c r="H703" s="33"/>
      <c r="I703" s="33"/>
      <c r="J703" s="20"/>
    </row>
    <row r="704" spans="1:10" ht="15" hidden="1">
      <c r="A704" s="51"/>
      <c r="B704" s="40" t="s">
        <v>191</v>
      </c>
      <c r="C704" s="40"/>
      <c r="D704" s="33"/>
      <c r="E704" s="33"/>
      <c r="F704" s="33"/>
      <c r="G704" s="33"/>
      <c r="H704" s="33"/>
      <c r="I704" s="33"/>
      <c r="J704" s="20"/>
    </row>
    <row r="705" spans="1:10" ht="15" hidden="1">
      <c r="A705" s="20"/>
      <c r="B705" s="40"/>
      <c r="C705" s="40"/>
      <c r="D705" s="33"/>
      <c r="E705" s="33"/>
      <c r="F705" s="33"/>
      <c r="G705" s="33"/>
      <c r="H705" s="33"/>
      <c r="I705" s="33"/>
      <c r="J705" s="20"/>
    </row>
    <row r="706" spans="1:10" ht="15" hidden="1">
      <c r="A706" s="51"/>
      <c r="B706" s="40" t="s">
        <v>192</v>
      </c>
      <c r="C706" s="40"/>
      <c r="D706" s="33"/>
      <c r="E706" s="33"/>
      <c r="F706" s="33"/>
      <c r="G706" s="33"/>
      <c r="H706" s="33"/>
      <c r="I706" s="33"/>
      <c r="J706" s="20"/>
    </row>
    <row r="707" spans="1:10" ht="15" hidden="1">
      <c r="A707" s="51"/>
      <c r="B707" s="40" t="s">
        <v>193</v>
      </c>
      <c r="C707" s="40"/>
      <c r="D707" s="33"/>
      <c r="E707" s="33"/>
      <c r="F707" s="33"/>
      <c r="G707" s="33"/>
      <c r="H707" s="33"/>
      <c r="I707" s="33"/>
      <c r="J707" s="20"/>
    </row>
    <row r="708" spans="1:10" ht="15" hidden="1">
      <c r="A708" s="51"/>
      <c r="B708" s="40" t="s">
        <v>194</v>
      </c>
      <c r="C708" s="40"/>
      <c r="D708" s="33"/>
      <c r="E708" s="33"/>
      <c r="F708" s="33"/>
      <c r="G708" s="33"/>
      <c r="H708" s="33"/>
      <c r="I708" s="33"/>
      <c r="J708" s="20"/>
    </row>
    <row r="709" spans="1:10" ht="15">
      <c r="A709" s="20"/>
      <c r="B709" s="40"/>
      <c r="C709" s="40"/>
      <c r="D709" s="33"/>
      <c r="E709" s="33"/>
      <c r="F709" s="33"/>
      <c r="G709" s="33"/>
      <c r="H709" s="33"/>
      <c r="I709" s="33"/>
      <c r="J709" s="20"/>
    </row>
    <row r="710" spans="2:11" s="23" customFormat="1" ht="15.75">
      <c r="B710" s="38" t="s">
        <v>165</v>
      </c>
      <c r="C710" s="38"/>
      <c r="D710" s="39"/>
      <c r="E710" s="39"/>
      <c r="F710" s="39"/>
      <c r="G710" s="39"/>
      <c r="H710" s="39"/>
      <c r="I710" s="39"/>
      <c r="K710" s="305"/>
    </row>
    <row r="711" spans="1:10" ht="15">
      <c r="A711" s="20"/>
      <c r="B711" s="31"/>
      <c r="C711" s="31"/>
      <c r="D711" s="32"/>
      <c r="E711" s="32"/>
      <c r="F711" s="32"/>
      <c r="G711" s="32"/>
      <c r="H711" s="32"/>
      <c r="I711" s="32"/>
      <c r="J711" s="20"/>
    </row>
    <row r="712" spans="2:11" s="20" customFormat="1" ht="15">
      <c r="B712" s="40" t="s">
        <v>533</v>
      </c>
      <c r="C712" s="40"/>
      <c r="D712" s="33"/>
      <c r="E712" s="33"/>
      <c r="F712" s="33"/>
      <c r="G712" s="33"/>
      <c r="H712" s="33"/>
      <c r="I712" s="33"/>
      <c r="K712" s="44"/>
    </row>
    <row r="713" spans="2:11" s="20" customFormat="1" ht="15">
      <c r="B713" s="40" t="s">
        <v>262</v>
      </c>
      <c r="C713" s="315">
        <f>I713+D714</f>
        <v>2399</v>
      </c>
      <c r="D713" s="33" t="s">
        <v>340</v>
      </c>
      <c r="E713" s="33"/>
      <c r="F713" s="167" t="s">
        <v>341</v>
      </c>
      <c r="G713" s="164"/>
      <c r="H713" s="167"/>
      <c r="I713" s="212">
        <v>0</v>
      </c>
      <c r="K713" s="44"/>
    </row>
    <row r="714" spans="2:11" s="20" customFormat="1" ht="15">
      <c r="B714" s="40" t="s">
        <v>342</v>
      </c>
      <c r="C714" s="164"/>
      <c r="D714" s="391">
        <v>2399</v>
      </c>
      <c r="E714" s="238" t="s">
        <v>343</v>
      </c>
      <c r="F714" s="167"/>
      <c r="G714" s="164"/>
      <c r="H714" s="167"/>
      <c r="I714" s="167"/>
      <c r="J714" s="44"/>
      <c r="K714" s="44"/>
    </row>
    <row r="715" spans="2:9" s="44" customFormat="1" ht="15">
      <c r="B715" s="382"/>
      <c r="C715" s="164"/>
      <c r="D715" s="164"/>
      <c r="E715" s="238"/>
      <c r="F715" s="167"/>
      <c r="G715" s="164"/>
      <c r="H715" s="167"/>
      <c r="I715" s="167"/>
    </row>
    <row r="716" spans="2:11" s="20" customFormat="1" ht="15">
      <c r="B716" s="40"/>
      <c r="C716" s="40"/>
      <c r="D716" s="33"/>
      <c r="E716" s="33"/>
      <c r="F716" s="33"/>
      <c r="G716" s="33"/>
      <c r="H716" s="33"/>
      <c r="I716" s="33"/>
      <c r="K716" s="44"/>
    </row>
    <row r="717" spans="2:11" s="20" customFormat="1" ht="15">
      <c r="B717" s="174" t="s">
        <v>286</v>
      </c>
      <c r="C717" s="174"/>
      <c r="D717" s="175"/>
      <c r="E717" s="175"/>
      <c r="F717" s="175"/>
      <c r="G717" s="33"/>
      <c r="H717" s="33"/>
      <c r="I717" s="33"/>
      <c r="K717" s="44"/>
    </row>
    <row r="718" spans="2:11" s="20" customFormat="1" ht="15">
      <c r="B718" s="40"/>
      <c r="C718" s="40"/>
      <c r="D718" s="33"/>
      <c r="E718" s="33"/>
      <c r="F718" s="33"/>
      <c r="G718" s="33"/>
      <c r="H718" s="33"/>
      <c r="I718" s="33"/>
      <c r="K718" s="44"/>
    </row>
    <row r="719" spans="2:11" s="20" customFormat="1" ht="15">
      <c r="B719" s="40" t="s">
        <v>451</v>
      </c>
      <c r="C719" s="40"/>
      <c r="D719" s="33"/>
      <c r="E719" s="33"/>
      <c r="F719" s="33"/>
      <c r="G719" s="33"/>
      <c r="H719" s="33"/>
      <c r="I719" s="33"/>
      <c r="K719" s="44"/>
    </row>
    <row r="720" spans="2:11" s="20" customFormat="1" ht="15">
      <c r="B720" s="40" t="s">
        <v>534</v>
      </c>
      <c r="C720" s="40"/>
      <c r="D720" s="33"/>
      <c r="E720" s="33"/>
      <c r="F720" s="33"/>
      <c r="G720" s="315">
        <v>0</v>
      </c>
      <c r="H720" s="33" t="s">
        <v>287</v>
      </c>
      <c r="I720" s="213">
        <f>G720/9221*100</f>
        <v>0</v>
      </c>
      <c r="J720" s="20" t="s">
        <v>18</v>
      </c>
      <c r="K720" s="45"/>
    </row>
    <row r="721" spans="2:11" s="20" customFormat="1" ht="15">
      <c r="B721" s="40" t="s">
        <v>447</v>
      </c>
      <c r="C721" s="40"/>
      <c r="D721" s="33"/>
      <c r="E721" s="33"/>
      <c r="F721" s="33"/>
      <c r="G721" s="164"/>
      <c r="H721" s="33"/>
      <c r="I721" s="33"/>
      <c r="K721" s="44"/>
    </row>
    <row r="722" spans="2:11" s="20" customFormat="1" ht="15">
      <c r="B722" s="40"/>
      <c r="C722" s="40"/>
      <c r="D722" s="33"/>
      <c r="E722" s="33"/>
      <c r="F722" s="33"/>
      <c r="G722" s="164"/>
      <c r="H722" s="33"/>
      <c r="I722" s="33"/>
      <c r="K722" s="44"/>
    </row>
    <row r="723" spans="2:11" s="20" customFormat="1" ht="15">
      <c r="B723" s="40"/>
      <c r="C723" s="40"/>
      <c r="D723" s="33"/>
      <c r="E723" s="33"/>
      <c r="F723" s="33"/>
      <c r="G723" s="164"/>
      <c r="H723" s="33"/>
      <c r="I723" s="33"/>
      <c r="K723" s="44"/>
    </row>
    <row r="724" spans="2:11" s="20" customFormat="1" ht="15">
      <c r="B724" s="40"/>
      <c r="C724" s="40"/>
      <c r="D724" s="33"/>
      <c r="E724" s="33"/>
      <c r="F724" s="33"/>
      <c r="G724" s="164"/>
      <c r="H724" s="33"/>
      <c r="I724" s="33"/>
      <c r="K724" s="44"/>
    </row>
    <row r="725" spans="2:11" s="20" customFormat="1" ht="15">
      <c r="B725" s="40"/>
      <c r="C725" s="40"/>
      <c r="D725" s="33"/>
      <c r="E725" s="33"/>
      <c r="F725" s="33"/>
      <c r="G725" s="164"/>
      <c r="H725" s="33"/>
      <c r="I725" s="33"/>
      <c r="K725" s="44"/>
    </row>
    <row r="726" spans="2:11" s="20" customFormat="1" ht="15">
      <c r="B726" s="40"/>
      <c r="C726" s="40"/>
      <c r="D726" s="33"/>
      <c r="E726" s="33"/>
      <c r="F726" s="33"/>
      <c r="G726" s="164"/>
      <c r="H726" s="33"/>
      <c r="I726" s="33"/>
      <c r="K726" s="44"/>
    </row>
    <row r="727" spans="2:11" s="20" customFormat="1" ht="15">
      <c r="B727" s="40"/>
      <c r="C727" s="40"/>
      <c r="D727" s="33"/>
      <c r="E727" s="33"/>
      <c r="F727" s="33"/>
      <c r="G727" s="164"/>
      <c r="H727" s="33"/>
      <c r="I727" s="33"/>
      <c r="K727" s="44"/>
    </row>
    <row r="728" spans="2:11" s="20" customFormat="1" ht="15">
      <c r="B728" s="40"/>
      <c r="C728" s="40"/>
      <c r="D728" s="33"/>
      <c r="E728" s="33"/>
      <c r="F728" s="33"/>
      <c r="G728" s="164"/>
      <c r="H728" s="33"/>
      <c r="I728" s="33"/>
      <c r="K728" s="44"/>
    </row>
    <row r="729" spans="2:11" s="20" customFormat="1" ht="15">
      <c r="B729" s="40"/>
      <c r="C729" s="40"/>
      <c r="D729" s="33"/>
      <c r="E729" s="33"/>
      <c r="F729" s="33"/>
      <c r="G729" s="164"/>
      <c r="H729" s="33"/>
      <c r="I729" s="33"/>
      <c r="K729" s="44"/>
    </row>
    <row r="730" spans="2:11" s="20" customFormat="1" ht="15">
      <c r="B730" s="40"/>
      <c r="C730" s="40"/>
      <c r="D730" s="33"/>
      <c r="E730" s="33"/>
      <c r="F730" s="33"/>
      <c r="G730" s="164"/>
      <c r="H730" s="33"/>
      <c r="I730" s="33"/>
      <c r="K730" s="44"/>
    </row>
    <row r="731" spans="2:11" s="20" customFormat="1" ht="15">
      <c r="B731" s="40"/>
      <c r="C731" s="40"/>
      <c r="D731" s="33"/>
      <c r="E731" s="33"/>
      <c r="F731" s="33"/>
      <c r="G731" s="164"/>
      <c r="H731" s="33"/>
      <c r="I731" s="33"/>
      <c r="K731" s="44"/>
    </row>
    <row r="732" spans="2:11" s="20" customFormat="1" ht="15">
      <c r="B732" s="40"/>
      <c r="C732" s="40"/>
      <c r="D732" s="33"/>
      <c r="E732" s="33"/>
      <c r="F732" s="33"/>
      <c r="G732" s="164"/>
      <c r="H732" s="33"/>
      <c r="I732" s="33"/>
      <c r="K732" s="44"/>
    </row>
    <row r="733" spans="2:11" s="20" customFormat="1" ht="15">
      <c r="B733" s="40"/>
      <c r="C733" s="40"/>
      <c r="D733" s="33"/>
      <c r="E733" s="33"/>
      <c r="F733" s="33"/>
      <c r="G733" s="164"/>
      <c r="H733" s="33"/>
      <c r="I733" s="33"/>
      <c r="K733" s="44"/>
    </row>
    <row r="734" spans="2:11" s="20" customFormat="1" ht="15">
      <c r="B734" s="40"/>
      <c r="C734" s="40"/>
      <c r="D734" s="33"/>
      <c r="E734" s="33"/>
      <c r="F734" s="33"/>
      <c r="G734" s="164"/>
      <c r="H734" s="33"/>
      <c r="I734" s="33"/>
      <c r="K734" s="44"/>
    </row>
    <row r="735" spans="2:11" s="20" customFormat="1" ht="15">
      <c r="B735" s="40"/>
      <c r="C735" s="40"/>
      <c r="D735" s="33"/>
      <c r="E735" s="33"/>
      <c r="F735" s="33"/>
      <c r="G735" s="33"/>
      <c r="H735" s="33"/>
      <c r="I735" s="33"/>
      <c r="K735" s="44"/>
    </row>
    <row r="736" spans="2:11" s="20" customFormat="1" ht="15">
      <c r="B736" s="40"/>
      <c r="C736" s="40"/>
      <c r="D736" s="33"/>
      <c r="E736" s="33"/>
      <c r="F736" s="33"/>
      <c r="G736" s="33"/>
      <c r="H736" s="33"/>
      <c r="I736" s="33"/>
      <c r="K736" s="44"/>
    </row>
    <row r="737" spans="1:10" ht="15">
      <c r="A737" s="20"/>
      <c r="B737" s="31"/>
      <c r="C737" s="31"/>
      <c r="D737" s="32"/>
      <c r="E737" s="32">
        <v>12</v>
      </c>
      <c r="F737" s="32"/>
      <c r="G737" s="32"/>
      <c r="H737" s="32"/>
      <c r="I737" s="32"/>
      <c r="J737" s="20"/>
    </row>
    <row r="738" spans="1:10" ht="15">
      <c r="A738" s="20"/>
      <c r="B738" s="20"/>
      <c r="C738" s="20"/>
      <c r="D738" s="20"/>
      <c r="E738" s="21"/>
      <c r="F738" s="20"/>
      <c r="G738" s="20"/>
      <c r="H738" s="20"/>
      <c r="I738" s="20"/>
      <c r="J738" s="20"/>
    </row>
    <row r="739" spans="2:11" s="16" customFormat="1" ht="15.75">
      <c r="B739" s="460" t="s">
        <v>166</v>
      </c>
      <c r="C739" s="460"/>
      <c r="D739" s="460"/>
      <c r="E739" s="460"/>
      <c r="F739" s="460"/>
      <c r="G739" s="460"/>
      <c r="K739" s="162"/>
    </row>
    <row r="740" spans="1:10" ht="12" customHeight="1">
      <c r="A740" s="20"/>
      <c r="B740" s="20"/>
      <c r="C740" s="20"/>
      <c r="D740" s="18"/>
      <c r="E740" s="18"/>
      <c r="F740" s="18"/>
      <c r="G740" s="18"/>
      <c r="H740" s="20"/>
      <c r="I740" s="20"/>
      <c r="J740" s="20"/>
    </row>
    <row r="741" spans="1:10" ht="18.75">
      <c r="A741" s="20"/>
      <c r="B741" s="20" t="s">
        <v>535</v>
      </c>
      <c r="C741" s="20"/>
      <c r="D741" s="18"/>
      <c r="E741" s="18"/>
      <c r="F741" s="18"/>
      <c r="G741" s="18"/>
      <c r="H741" s="20"/>
      <c r="I741" s="20"/>
      <c r="J741" s="20"/>
    </row>
    <row r="742" spans="1:10" ht="15">
      <c r="A742" s="20"/>
      <c r="B742" s="20" t="s">
        <v>263</v>
      </c>
      <c r="C742" s="20"/>
      <c r="D742" s="204">
        <f>I747</f>
        <v>15966</v>
      </c>
      <c r="E742" s="20" t="s">
        <v>320</v>
      </c>
      <c r="F742" s="21"/>
      <c r="G742" s="195">
        <f>I747/H747*100</f>
        <v>91.2186482317317</v>
      </c>
      <c r="H742" s="20" t="s">
        <v>264</v>
      </c>
      <c r="I742" s="20"/>
      <c r="J742" s="20"/>
    </row>
    <row r="743" spans="1:10" ht="13.5" customHeight="1">
      <c r="A743" s="44"/>
      <c r="B743" s="44"/>
      <c r="C743" s="44"/>
      <c r="D743" s="166"/>
      <c r="E743" s="44"/>
      <c r="F743" s="45"/>
      <c r="G743" s="159"/>
      <c r="H743" s="44"/>
      <c r="I743" s="44"/>
      <c r="J743" s="44"/>
    </row>
    <row r="744" spans="1:10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</row>
    <row r="745" spans="1:10" ht="15">
      <c r="A745" s="20"/>
      <c r="B745" s="504" t="s">
        <v>120</v>
      </c>
      <c r="C745" s="504"/>
      <c r="D745" s="504"/>
      <c r="E745" s="576" t="s">
        <v>116</v>
      </c>
      <c r="F745" s="576"/>
      <c r="G745" s="576"/>
      <c r="H745" s="576" t="s">
        <v>117</v>
      </c>
      <c r="I745" s="576"/>
      <c r="J745" s="576"/>
    </row>
    <row r="746" spans="1:10" ht="42">
      <c r="A746" s="20"/>
      <c r="B746" s="504"/>
      <c r="C746" s="504"/>
      <c r="D746" s="504"/>
      <c r="E746" s="322" t="s">
        <v>452</v>
      </c>
      <c r="F746" s="369" t="s">
        <v>520</v>
      </c>
      <c r="G746" s="386" t="s">
        <v>18</v>
      </c>
      <c r="H746" s="322" t="s">
        <v>452</v>
      </c>
      <c r="I746" s="369" t="s">
        <v>520</v>
      </c>
      <c r="J746" s="386" t="s">
        <v>18</v>
      </c>
    </row>
    <row r="747" spans="1:10" ht="22.5" customHeight="1">
      <c r="A747" s="20"/>
      <c r="B747" s="610" t="s">
        <v>118</v>
      </c>
      <c r="C747" s="610"/>
      <c r="D747" s="610"/>
      <c r="E747" s="246">
        <f>SUM(E748:E753)</f>
        <v>339</v>
      </c>
      <c r="F747" s="316">
        <f>SUM(F748:F752)</f>
        <v>365</v>
      </c>
      <c r="G747" s="383">
        <f>F747/E747*100</f>
        <v>107.66961651917404</v>
      </c>
      <c r="H747" s="316">
        <f>SUM(H748:H753)</f>
        <v>17503</v>
      </c>
      <c r="I747" s="316">
        <f>SUM(I748:I753)</f>
        <v>15966</v>
      </c>
      <c r="J747" s="383">
        <f>I747/H747*100</f>
        <v>91.2186482317317</v>
      </c>
    </row>
    <row r="748" spans="1:12" ht="22.5" customHeight="1">
      <c r="A748" s="20"/>
      <c r="B748" s="169" t="s">
        <v>207</v>
      </c>
      <c r="C748" s="570" t="s">
        <v>173</v>
      </c>
      <c r="D748" s="570"/>
      <c r="E748" s="47">
        <v>288</v>
      </c>
      <c r="F748" s="317">
        <v>285</v>
      </c>
      <c r="G748" s="383">
        <f aca="true" t="shared" si="2" ref="G748:G760">F748/E748*100</f>
        <v>98.95833333333334</v>
      </c>
      <c r="H748" s="178">
        <v>14416</v>
      </c>
      <c r="I748" s="317">
        <v>11948</v>
      </c>
      <c r="J748" s="383">
        <f aca="true" t="shared" si="3" ref="J748:J760">I748/H748*100</f>
        <v>82.88013318534962</v>
      </c>
      <c r="L748" s="160"/>
    </row>
    <row r="749" spans="1:12" ht="22.5" customHeight="1" hidden="1">
      <c r="A749" s="20"/>
      <c r="B749" s="169" t="s">
        <v>208</v>
      </c>
      <c r="C749" s="561" t="s">
        <v>209</v>
      </c>
      <c r="D749" s="561"/>
      <c r="E749" s="47"/>
      <c r="F749" s="317"/>
      <c r="G749" s="383" t="e">
        <f t="shared" si="2"/>
        <v>#DIV/0!</v>
      </c>
      <c r="H749" s="178"/>
      <c r="I749" s="317"/>
      <c r="J749" s="383" t="e">
        <f t="shared" si="3"/>
        <v>#DIV/0!</v>
      </c>
      <c r="L749" s="160"/>
    </row>
    <row r="750" spans="1:12" ht="22.5" customHeight="1">
      <c r="A750" s="20"/>
      <c r="B750" s="169" t="s">
        <v>210</v>
      </c>
      <c r="C750" s="561" t="s">
        <v>214</v>
      </c>
      <c r="D750" s="561"/>
      <c r="E750" s="47">
        <v>0</v>
      </c>
      <c r="F750" s="317">
        <v>0</v>
      </c>
      <c r="G750" s="383" t="e">
        <f t="shared" si="2"/>
        <v>#DIV/0!</v>
      </c>
      <c r="H750" s="178">
        <v>0</v>
      </c>
      <c r="I750" s="317">
        <v>0</v>
      </c>
      <c r="J750" s="383" t="e">
        <f t="shared" si="3"/>
        <v>#DIV/0!</v>
      </c>
      <c r="L750" s="160"/>
    </row>
    <row r="751" spans="1:12" ht="22.5" customHeight="1">
      <c r="A751" s="20"/>
      <c r="B751" s="169" t="s">
        <v>211</v>
      </c>
      <c r="C751" s="561" t="s">
        <v>209</v>
      </c>
      <c r="D751" s="561"/>
      <c r="E751" s="47">
        <v>43</v>
      </c>
      <c r="F751" s="317">
        <v>75</v>
      </c>
      <c r="G751" s="383">
        <f t="shared" si="2"/>
        <v>174.41860465116278</v>
      </c>
      <c r="H751" s="178">
        <v>3070</v>
      </c>
      <c r="I751" s="317">
        <v>4010</v>
      </c>
      <c r="J751" s="383">
        <f t="shared" si="3"/>
        <v>130.61889250814332</v>
      </c>
      <c r="L751" s="160"/>
    </row>
    <row r="752" spans="1:12" ht="22.5" customHeight="1">
      <c r="A752" s="20"/>
      <c r="B752" s="169" t="s">
        <v>212</v>
      </c>
      <c r="C752" s="561" t="s">
        <v>214</v>
      </c>
      <c r="D752" s="561"/>
      <c r="E752" s="47">
        <v>8</v>
      </c>
      <c r="F752" s="317">
        <v>5</v>
      </c>
      <c r="G752" s="383">
        <f t="shared" si="2"/>
        <v>62.5</v>
      </c>
      <c r="H752" s="178">
        <v>17</v>
      </c>
      <c r="I752" s="317">
        <v>8</v>
      </c>
      <c r="J752" s="383">
        <f t="shared" si="3"/>
        <v>47.05882352941176</v>
      </c>
      <c r="L752" s="160"/>
    </row>
    <row r="753" spans="1:12" ht="22.5" customHeight="1" hidden="1">
      <c r="A753" s="20"/>
      <c r="B753" s="169" t="s">
        <v>213</v>
      </c>
      <c r="C753" s="570" t="s">
        <v>215</v>
      </c>
      <c r="D753" s="570"/>
      <c r="E753" s="47">
        <v>0</v>
      </c>
      <c r="F753" s="215">
        <f>'[1]16-ДИЈАЛИЗА РФЗО'!$E$11</f>
        <v>213</v>
      </c>
      <c r="G753" s="383" t="e">
        <f t="shared" si="2"/>
        <v>#DIV/0!</v>
      </c>
      <c r="H753" s="178">
        <v>0</v>
      </c>
      <c r="I753" s="317">
        <v>0</v>
      </c>
      <c r="J753" s="383" t="e">
        <f t="shared" si="3"/>
        <v>#DIV/0!</v>
      </c>
      <c r="L753" s="160"/>
    </row>
    <row r="754" spans="1:12" ht="22.5" customHeight="1">
      <c r="A754" s="20"/>
      <c r="B754" s="611" t="s">
        <v>119</v>
      </c>
      <c r="C754" s="611"/>
      <c r="D754" s="611"/>
      <c r="E754" s="214">
        <f>SUM(E755:E757)</f>
        <v>22</v>
      </c>
      <c r="F754" s="214">
        <f>SUM(F755:F757)</f>
        <v>3</v>
      </c>
      <c r="G754" s="383">
        <f t="shared" si="2"/>
        <v>13.636363636363635</v>
      </c>
      <c r="H754" s="318">
        <f>SUM(H755:H757)</f>
        <v>450</v>
      </c>
      <c r="I754" s="318">
        <f>SUM(I755:I757)</f>
        <v>59</v>
      </c>
      <c r="J754" s="383">
        <f t="shared" si="3"/>
        <v>13.111111111111112</v>
      </c>
      <c r="L754" s="160"/>
    </row>
    <row r="755" spans="1:12" ht="22.5" customHeight="1">
      <c r="A755" s="20"/>
      <c r="B755" s="169" t="s">
        <v>216</v>
      </c>
      <c r="C755" s="561" t="s">
        <v>220</v>
      </c>
      <c r="D755" s="561"/>
      <c r="E755" s="47">
        <v>21</v>
      </c>
      <c r="F755" s="215">
        <v>3</v>
      </c>
      <c r="G755" s="383">
        <f t="shared" si="2"/>
        <v>14.285714285714285</v>
      </c>
      <c r="H755" s="178">
        <v>425</v>
      </c>
      <c r="I755" s="317">
        <v>59</v>
      </c>
      <c r="J755" s="383">
        <f t="shared" si="3"/>
        <v>13.882352941176471</v>
      </c>
      <c r="L755" s="160"/>
    </row>
    <row r="756" spans="1:12" ht="22.5" customHeight="1">
      <c r="A756" s="20"/>
      <c r="B756" s="169" t="s">
        <v>217</v>
      </c>
      <c r="C756" s="561" t="s">
        <v>221</v>
      </c>
      <c r="D756" s="561"/>
      <c r="E756" s="47">
        <v>0</v>
      </c>
      <c r="F756" s="215">
        <v>0</v>
      </c>
      <c r="G756" s="383" t="e">
        <f t="shared" si="2"/>
        <v>#DIV/0!</v>
      </c>
      <c r="H756" s="178">
        <v>0</v>
      </c>
      <c r="I756" s="317">
        <v>0</v>
      </c>
      <c r="J756" s="383" t="e">
        <f t="shared" si="3"/>
        <v>#DIV/0!</v>
      </c>
      <c r="L756" s="160"/>
    </row>
    <row r="757" spans="1:12" ht="22.5" customHeight="1">
      <c r="A757" s="20"/>
      <c r="B757" s="169" t="s">
        <v>218</v>
      </c>
      <c r="C757" s="561" t="s">
        <v>219</v>
      </c>
      <c r="D757" s="561"/>
      <c r="E757" s="47">
        <v>1</v>
      </c>
      <c r="F757" s="215">
        <v>0</v>
      </c>
      <c r="G757" s="383">
        <f t="shared" si="2"/>
        <v>0</v>
      </c>
      <c r="H757" s="178">
        <v>25</v>
      </c>
      <c r="I757" s="317">
        <v>0</v>
      </c>
      <c r="J757" s="383">
        <f t="shared" si="3"/>
        <v>0</v>
      </c>
      <c r="L757" s="160"/>
    </row>
    <row r="758" spans="1:10" ht="22.5" customHeight="1">
      <c r="A758" s="20"/>
      <c r="B758" s="606" t="s">
        <v>270</v>
      </c>
      <c r="C758" s="606"/>
      <c r="D758" s="606"/>
      <c r="E758" s="214">
        <f>E759</f>
        <v>5</v>
      </c>
      <c r="F758" s="214">
        <f>F759</f>
        <v>0</v>
      </c>
      <c r="G758" s="383">
        <f t="shared" si="2"/>
        <v>0</v>
      </c>
      <c r="H758" s="318">
        <f>H759</f>
        <v>25</v>
      </c>
      <c r="I758" s="318">
        <f>I759</f>
        <v>0</v>
      </c>
      <c r="J758" s="383">
        <f t="shared" si="3"/>
        <v>0</v>
      </c>
    </row>
    <row r="759" spans="1:10" ht="22.5" customHeight="1" thickBot="1">
      <c r="A759" s="20"/>
      <c r="B759" s="247" t="s">
        <v>271</v>
      </c>
      <c r="C759" s="602" t="s">
        <v>272</v>
      </c>
      <c r="D759" s="602"/>
      <c r="E759" s="248">
        <v>5</v>
      </c>
      <c r="F759" s="249">
        <v>0</v>
      </c>
      <c r="G759" s="384">
        <f t="shared" si="2"/>
        <v>0</v>
      </c>
      <c r="H759" s="179">
        <v>25</v>
      </c>
      <c r="I759" s="319">
        <v>0</v>
      </c>
      <c r="J759" s="384">
        <f t="shared" si="3"/>
        <v>0</v>
      </c>
    </row>
    <row r="760" spans="1:10" ht="22.5" customHeight="1" thickBot="1" thickTop="1">
      <c r="A760" s="20"/>
      <c r="B760" s="506" t="s">
        <v>344</v>
      </c>
      <c r="C760" s="506"/>
      <c r="D760" s="506"/>
      <c r="E760" s="250">
        <f>E758+E754+E747</f>
        <v>366</v>
      </c>
      <c r="F760" s="251">
        <f>F747+F754+F758</f>
        <v>368</v>
      </c>
      <c r="G760" s="385">
        <f t="shared" si="2"/>
        <v>100.5464480874317</v>
      </c>
      <c r="H760" s="321">
        <f>H747+H754+H758</f>
        <v>17978</v>
      </c>
      <c r="I760" s="320">
        <f>I747+I754+I758</f>
        <v>16025</v>
      </c>
      <c r="J760" s="385">
        <f t="shared" si="3"/>
        <v>89.13672266103015</v>
      </c>
    </row>
    <row r="761" spans="1:10" ht="15.75" thickTop="1">
      <c r="A761" s="20"/>
      <c r="B761" s="20" t="s">
        <v>536</v>
      </c>
      <c r="C761" s="20"/>
      <c r="D761" s="20"/>
      <c r="E761" s="20"/>
      <c r="F761" s="20"/>
      <c r="G761" s="20"/>
      <c r="H761" s="20"/>
      <c r="I761" s="20"/>
      <c r="J761" s="20"/>
    </row>
    <row r="762" spans="1:10" ht="15">
      <c r="A762" s="20"/>
      <c r="B762" s="20" t="s">
        <v>265</v>
      </c>
      <c r="C762" s="194">
        <v>135</v>
      </c>
      <c r="D762" s="20" t="s">
        <v>266</v>
      </c>
      <c r="E762" s="20"/>
      <c r="F762" s="20"/>
      <c r="G762" s="204">
        <v>2516</v>
      </c>
      <c r="H762" s="20" t="s">
        <v>267</v>
      </c>
      <c r="I762" s="20"/>
      <c r="J762" s="20"/>
    </row>
    <row r="763" spans="1:10" ht="15">
      <c r="A763" s="44"/>
      <c r="B763" s="44" t="s">
        <v>268</v>
      </c>
      <c r="C763" s="159"/>
      <c r="D763" s="44"/>
      <c r="E763" s="44"/>
      <c r="F763" s="44"/>
      <c r="G763" s="194">
        <v>41</v>
      </c>
      <c r="H763" s="44"/>
      <c r="I763" s="44"/>
      <c r="J763" s="44"/>
    </row>
    <row r="764" spans="1:10" ht="15">
      <c r="A764" s="44"/>
      <c r="B764" s="44" t="s">
        <v>269</v>
      </c>
      <c r="C764" s="159"/>
      <c r="D764" s="194">
        <v>284</v>
      </c>
      <c r="E764" s="44" t="s">
        <v>267</v>
      </c>
      <c r="F764" s="44"/>
      <c r="G764" s="159"/>
      <c r="H764" s="44"/>
      <c r="I764" s="44"/>
      <c r="J764" s="44"/>
    </row>
    <row r="765" spans="1:10" ht="15">
      <c r="A765" s="20"/>
      <c r="B765" s="20" t="s">
        <v>121</v>
      </c>
      <c r="C765" s="20"/>
      <c r="D765" s="20"/>
      <c r="E765" s="20"/>
      <c r="F765" s="20"/>
      <c r="G765" s="20"/>
      <c r="H765" s="20"/>
      <c r="I765" s="20"/>
      <c r="J765" s="20"/>
    </row>
    <row r="766" spans="1:10" ht="23.25" customHeight="1">
      <c r="A766" s="20"/>
      <c r="B766" s="168"/>
      <c r="C766" s="601"/>
      <c r="D766" s="601"/>
      <c r="E766" s="266" t="s">
        <v>207</v>
      </c>
      <c r="F766" s="570" t="s">
        <v>173</v>
      </c>
      <c r="G766" s="570"/>
      <c r="H766" s="317">
        <f>I748</f>
        <v>11948</v>
      </c>
      <c r="I766" s="170">
        <f>H766/H776*100</f>
        <v>74.5585023400936</v>
      </c>
      <c r="J766" s="262" t="s">
        <v>18</v>
      </c>
    </row>
    <row r="767" spans="1:10" ht="23.25" customHeight="1" hidden="1">
      <c r="A767" s="20"/>
      <c r="B767" s="168"/>
      <c r="C767" s="571"/>
      <c r="D767" s="571"/>
      <c r="E767" s="266" t="s">
        <v>208</v>
      </c>
      <c r="F767" s="561" t="s">
        <v>209</v>
      </c>
      <c r="G767" s="561"/>
      <c r="H767" s="317">
        <f>I749</f>
        <v>0</v>
      </c>
      <c r="I767" s="170">
        <f>H767/H776*100</f>
        <v>0</v>
      </c>
      <c r="J767" s="262" t="s">
        <v>18</v>
      </c>
    </row>
    <row r="768" spans="1:10" ht="23.25" customHeight="1">
      <c r="A768" s="20"/>
      <c r="B768" s="168"/>
      <c r="C768" s="571"/>
      <c r="D768" s="571"/>
      <c r="E768" s="266" t="s">
        <v>210</v>
      </c>
      <c r="F768" s="561" t="s">
        <v>214</v>
      </c>
      <c r="G768" s="561"/>
      <c r="H768" s="317">
        <f>I750</f>
        <v>0</v>
      </c>
      <c r="I768" s="170">
        <f>H768/H776*100</f>
        <v>0</v>
      </c>
      <c r="J768" s="262" t="s">
        <v>18</v>
      </c>
    </row>
    <row r="769" spans="1:10" ht="23.25" customHeight="1">
      <c r="A769" s="20"/>
      <c r="B769" s="168"/>
      <c r="C769" s="571"/>
      <c r="D769" s="571"/>
      <c r="E769" s="266" t="s">
        <v>211</v>
      </c>
      <c r="F769" s="561" t="s">
        <v>209</v>
      </c>
      <c r="G769" s="561"/>
      <c r="H769" s="317">
        <f>I751</f>
        <v>4010</v>
      </c>
      <c r="I769" s="170">
        <f>H769/H776*100</f>
        <v>25.023400936037444</v>
      </c>
      <c r="J769" s="262" t="s">
        <v>18</v>
      </c>
    </row>
    <row r="770" spans="1:10" ht="23.25" customHeight="1">
      <c r="A770" s="20"/>
      <c r="B770" s="168"/>
      <c r="C770" s="571"/>
      <c r="D770" s="571"/>
      <c r="E770" s="266" t="s">
        <v>212</v>
      </c>
      <c r="F770" s="561" t="s">
        <v>214</v>
      </c>
      <c r="G770" s="561"/>
      <c r="H770" s="317">
        <f>I752</f>
        <v>8</v>
      </c>
      <c r="I770" s="170">
        <f>H770/H776*100</f>
        <v>0.04992199687987519</v>
      </c>
      <c r="J770" s="262" t="s">
        <v>18</v>
      </c>
    </row>
    <row r="771" spans="1:10" ht="23.25" customHeight="1" hidden="1">
      <c r="A771" s="20"/>
      <c r="B771" s="168"/>
      <c r="C771" s="601"/>
      <c r="D771" s="601"/>
      <c r="E771" s="266" t="s">
        <v>213</v>
      </c>
      <c r="F771" s="570" t="s">
        <v>215</v>
      </c>
      <c r="G771" s="570"/>
      <c r="H771" s="317">
        <f>H753</f>
        <v>0</v>
      </c>
      <c r="I771" s="170">
        <f>H771/H776*100</f>
        <v>0</v>
      </c>
      <c r="J771" s="262" t="s">
        <v>18</v>
      </c>
    </row>
    <row r="772" spans="1:10" ht="23.25" customHeight="1">
      <c r="A772" s="20"/>
      <c r="B772" s="168"/>
      <c r="C772" s="571"/>
      <c r="D772" s="571"/>
      <c r="E772" s="266" t="s">
        <v>216</v>
      </c>
      <c r="F772" s="561" t="s">
        <v>220</v>
      </c>
      <c r="G772" s="561"/>
      <c r="H772" s="317">
        <f>I755</f>
        <v>59</v>
      </c>
      <c r="I772" s="170">
        <f>H772/H776*100</f>
        <v>0.36817472698907955</v>
      </c>
      <c r="J772" s="262" t="s">
        <v>18</v>
      </c>
    </row>
    <row r="773" spans="1:10" ht="23.25" customHeight="1">
      <c r="A773" s="20"/>
      <c r="B773" s="168"/>
      <c r="C773" s="571"/>
      <c r="D773" s="571"/>
      <c r="E773" s="266" t="s">
        <v>217</v>
      </c>
      <c r="F773" s="561" t="s">
        <v>221</v>
      </c>
      <c r="G773" s="561"/>
      <c r="H773" s="317">
        <f>I756</f>
        <v>0</v>
      </c>
      <c r="I773" s="170">
        <f>H773/H776*100</f>
        <v>0</v>
      </c>
      <c r="J773" s="262" t="s">
        <v>18</v>
      </c>
    </row>
    <row r="774" spans="1:10" ht="23.25" customHeight="1">
      <c r="A774" s="20"/>
      <c r="B774" s="168"/>
      <c r="C774" s="571"/>
      <c r="D774" s="571"/>
      <c r="E774" s="266" t="s">
        <v>218</v>
      </c>
      <c r="F774" s="561" t="s">
        <v>219</v>
      </c>
      <c r="G774" s="561"/>
      <c r="H774" s="317">
        <f>I757</f>
        <v>0</v>
      </c>
      <c r="I774" s="170">
        <f>H774/H776*100</f>
        <v>0</v>
      </c>
      <c r="J774" s="262" t="s">
        <v>18</v>
      </c>
    </row>
    <row r="775" spans="1:10" ht="23.25" customHeight="1">
      <c r="A775" s="20"/>
      <c r="B775" s="168"/>
      <c r="C775" s="600"/>
      <c r="D775" s="600"/>
      <c r="E775" s="266" t="s">
        <v>271</v>
      </c>
      <c r="F775" s="565" t="s">
        <v>272</v>
      </c>
      <c r="G775" s="565"/>
      <c r="H775" s="317">
        <f>I759</f>
        <v>0</v>
      </c>
      <c r="I775" s="170">
        <f>H775/H776*100</f>
        <v>0</v>
      </c>
      <c r="J775" s="262" t="s">
        <v>18</v>
      </c>
    </row>
    <row r="776" spans="1:10" ht="15" customHeight="1">
      <c r="A776" s="20"/>
      <c r="B776" s="20"/>
      <c r="C776" s="20"/>
      <c r="D776" s="20"/>
      <c r="E776" s="562" t="s">
        <v>68</v>
      </c>
      <c r="F776" s="563"/>
      <c r="G776" s="564"/>
      <c r="H776" s="176">
        <f>SUM(H766:H775)</f>
        <v>16025</v>
      </c>
      <c r="I776" s="220">
        <v>100</v>
      </c>
      <c r="J776" s="263" t="s">
        <v>18</v>
      </c>
    </row>
    <row r="777" spans="1:10" ht="15" customHeight="1">
      <c r="A777" s="20"/>
      <c r="B777" s="20"/>
      <c r="C777" s="20"/>
      <c r="D777" s="20"/>
      <c r="E777" s="165"/>
      <c r="F777" s="165"/>
      <c r="G777" s="165"/>
      <c r="H777" s="171"/>
      <c r="I777" s="172"/>
      <c r="J777" s="21"/>
    </row>
    <row r="778" spans="1:10" ht="15" customHeight="1">
      <c r="A778" s="20"/>
      <c r="B778" s="20"/>
      <c r="C778" s="20"/>
      <c r="D778" s="20"/>
      <c r="E778" s="165"/>
      <c r="F778" s="165"/>
      <c r="G778" s="165"/>
      <c r="H778" s="171"/>
      <c r="I778" s="172"/>
      <c r="J778" s="21"/>
    </row>
    <row r="779" spans="1:10" ht="15" customHeight="1">
      <c r="A779" s="20"/>
      <c r="B779" s="20"/>
      <c r="C779" s="20"/>
      <c r="D779" s="20"/>
      <c r="E779" s="165"/>
      <c r="F779" s="165"/>
      <c r="G779" s="165"/>
      <c r="H779" s="171"/>
      <c r="I779" s="172"/>
      <c r="J779" s="21"/>
    </row>
    <row r="780" spans="1:10" ht="15" customHeight="1">
      <c r="A780" s="20"/>
      <c r="B780" s="20"/>
      <c r="C780" s="20"/>
      <c r="D780" s="20"/>
      <c r="E780" s="165"/>
      <c r="F780" s="165"/>
      <c r="G780" s="165"/>
      <c r="H780" s="171"/>
      <c r="I780" s="172"/>
      <c r="J780" s="21"/>
    </row>
    <row r="781" spans="1:10" ht="15" customHeight="1">
      <c r="A781" s="20"/>
      <c r="B781" s="20"/>
      <c r="C781" s="20"/>
      <c r="D781" s="20"/>
      <c r="E781" s="165"/>
      <c r="F781" s="165"/>
      <c r="G781" s="165"/>
      <c r="H781" s="171"/>
      <c r="I781" s="172"/>
      <c r="J781" s="21"/>
    </row>
    <row r="782" spans="1:10" ht="15" customHeight="1">
      <c r="A782" s="20"/>
      <c r="B782" s="20"/>
      <c r="C782" s="20"/>
      <c r="D782" s="20"/>
      <c r="E782" s="165"/>
      <c r="F782" s="165"/>
      <c r="G782" s="165"/>
      <c r="H782" s="171"/>
      <c r="I782" s="172"/>
      <c r="J782" s="21"/>
    </row>
    <row r="783" spans="1:10" ht="15">
      <c r="A783" s="20"/>
      <c r="B783" s="20"/>
      <c r="C783" s="20"/>
      <c r="D783" s="20"/>
      <c r="E783" s="20"/>
      <c r="F783" s="20"/>
      <c r="G783" s="20"/>
      <c r="H783" s="21"/>
      <c r="I783" s="21"/>
      <c r="J783" s="21"/>
    </row>
    <row r="784" spans="1:10" ht="15">
      <c r="A784" s="20"/>
      <c r="B784" s="20"/>
      <c r="C784" s="20"/>
      <c r="D784" s="20"/>
      <c r="E784" s="20"/>
      <c r="F784" s="20"/>
      <c r="G784" s="20"/>
      <c r="H784" s="21"/>
      <c r="I784" s="21"/>
      <c r="J784" s="21"/>
    </row>
    <row r="785" spans="1:10" ht="15">
      <c r="A785" s="20"/>
      <c r="B785" s="20"/>
      <c r="C785" s="20"/>
      <c r="D785" s="20"/>
      <c r="E785" s="20"/>
      <c r="F785" s="20"/>
      <c r="G785" s="20"/>
      <c r="H785" s="21"/>
      <c r="I785" s="21"/>
      <c r="J785" s="21"/>
    </row>
    <row r="786" spans="1:10" ht="15">
      <c r="A786" s="20"/>
      <c r="B786" s="20"/>
      <c r="C786" s="20"/>
      <c r="D786" s="20"/>
      <c r="E786" s="20"/>
      <c r="F786" s="20"/>
      <c r="G786" s="20"/>
      <c r="H786" s="20"/>
      <c r="I786" s="20"/>
      <c r="J786" s="20"/>
    </row>
    <row r="787" spans="1:10" ht="15">
      <c r="A787" s="20"/>
      <c r="B787" s="20"/>
      <c r="C787" s="20"/>
      <c r="D787" s="20"/>
      <c r="E787" s="21">
        <v>13</v>
      </c>
      <c r="F787" s="20"/>
      <c r="G787" s="20"/>
      <c r="H787" s="20"/>
      <c r="I787" s="20"/>
      <c r="J787" s="20"/>
    </row>
    <row r="788" spans="1:10" ht="15">
      <c r="A788" s="20"/>
      <c r="B788" s="20"/>
      <c r="C788" s="20"/>
      <c r="D788" s="20"/>
      <c r="E788" s="21"/>
      <c r="F788" s="20"/>
      <c r="G788" s="20"/>
      <c r="H788" s="20"/>
      <c r="I788" s="20"/>
      <c r="J788" s="20"/>
    </row>
    <row r="789" spans="2:11" s="16" customFormat="1" ht="15.75">
      <c r="B789" s="16" t="s">
        <v>167</v>
      </c>
      <c r="K789" s="162"/>
    </row>
    <row r="790" spans="1:10" ht="15">
      <c r="A790" s="20"/>
      <c r="B790" s="20"/>
      <c r="C790" s="20"/>
      <c r="D790" s="20"/>
      <c r="E790" s="20"/>
      <c r="F790" s="20"/>
      <c r="G790" s="20"/>
      <c r="H790" s="20"/>
      <c r="I790" s="20"/>
      <c r="J790" s="20"/>
    </row>
    <row r="791" spans="1:10" ht="15">
      <c r="A791" s="20"/>
      <c r="B791" s="20" t="s">
        <v>537</v>
      </c>
      <c r="C791" s="20"/>
      <c r="D791" s="20"/>
      <c r="E791" s="20"/>
      <c r="F791" s="20"/>
      <c r="G791" s="20"/>
      <c r="H791" s="20"/>
      <c r="I791" s="20"/>
      <c r="J791" s="20"/>
    </row>
    <row r="792" spans="1:10" ht="15">
      <c r="A792" s="20"/>
      <c r="B792" s="197" t="s">
        <v>273</v>
      </c>
      <c r="C792" s="197"/>
      <c r="D792" s="197"/>
      <c r="E792" s="572">
        <f>'SANIT.POTR.UGR.'!N50</f>
        <v>39794269.13999999</v>
      </c>
      <c r="F792" s="572"/>
      <c r="G792" s="44" t="s">
        <v>274</v>
      </c>
      <c r="H792" s="20"/>
      <c r="I792" s="20"/>
      <c r="J792" s="20"/>
    </row>
    <row r="793" spans="1:10" ht="15">
      <c r="A793" s="20"/>
      <c r="B793" s="20"/>
      <c r="C793" s="20"/>
      <c r="D793" s="20"/>
      <c r="E793" s="20"/>
      <c r="F793" s="20"/>
      <c r="G793" s="20"/>
      <c r="H793" s="20"/>
      <c r="I793" s="20"/>
      <c r="J793" s="20"/>
    </row>
    <row r="794" spans="1:10" ht="15">
      <c r="A794" s="20"/>
      <c r="B794" s="20"/>
      <c r="C794" s="20"/>
      <c r="D794" s="20"/>
      <c r="E794" s="20"/>
      <c r="F794" s="20"/>
      <c r="G794" s="20"/>
      <c r="H794" s="20"/>
      <c r="I794" s="20"/>
      <c r="J794" s="20"/>
    </row>
    <row r="795" spans="1:10" ht="15">
      <c r="A795" s="20"/>
      <c r="B795" s="20"/>
      <c r="C795" s="20"/>
      <c r="D795" s="20"/>
      <c r="E795" s="20"/>
      <c r="F795" s="20"/>
      <c r="G795" s="20"/>
      <c r="H795" s="20"/>
      <c r="I795" s="20"/>
      <c r="J795" s="20"/>
    </row>
    <row r="796" spans="1:10" ht="15">
      <c r="A796" s="20"/>
      <c r="B796" s="20"/>
      <c r="C796" s="20"/>
      <c r="D796" s="20"/>
      <c r="E796" s="20"/>
      <c r="F796" s="20"/>
      <c r="G796" s="20"/>
      <c r="H796" s="20"/>
      <c r="I796" s="20"/>
      <c r="J796" s="20"/>
    </row>
    <row r="797" spans="1:10" ht="15">
      <c r="A797" s="20"/>
      <c r="B797" s="20"/>
      <c r="C797" s="20"/>
      <c r="D797" s="20"/>
      <c r="E797" s="20"/>
      <c r="F797" s="20"/>
      <c r="G797" s="20"/>
      <c r="H797" s="20"/>
      <c r="I797" s="20"/>
      <c r="J797" s="20"/>
    </row>
    <row r="798" spans="1:10" ht="15">
      <c r="A798" s="20"/>
      <c r="B798" s="20"/>
      <c r="C798" s="20"/>
      <c r="D798" s="20"/>
      <c r="E798" s="20"/>
      <c r="F798" s="20"/>
      <c r="G798" s="20"/>
      <c r="H798" s="20"/>
      <c r="I798" s="20"/>
      <c r="J798" s="20"/>
    </row>
    <row r="799" spans="2:11" s="16" customFormat="1" ht="15.75">
      <c r="B799" s="16" t="s">
        <v>168</v>
      </c>
      <c r="K799" s="162"/>
    </row>
    <row r="800" spans="1:10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</row>
    <row r="801" spans="1:10" ht="15">
      <c r="A801" s="20"/>
      <c r="B801" s="20" t="s">
        <v>19</v>
      </c>
      <c r="C801" s="20"/>
      <c r="D801" s="20"/>
      <c r="E801" s="20"/>
      <c r="F801" s="20"/>
      <c r="G801" s="20"/>
      <c r="H801" s="20"/>
      <c r="I801" s="20"/>
      <c r="J801" s="20"/>
    </row>
    <row r="802" spans="1:10" ht="15">
      <c r="A802" s="20"/>
      <c r="B802" s="20" t="s">
        <v>20</v>
      </c>
      <c r="C802" s="20"/>
      <c r="D802" s="20"/>
      <c r="E802" s="20"/>
      <c r="F802" s="20"/>
      <c r="G802" s="20"/>
      <c r="H802" s="20"/>
      <c r="I802" s="20"/>
      <c r="J802" s="20"/>
    </row>
    <row r="803" spans="1:10" ht="15">
      <c r="A803" s="20"/>
      <c r="B803" s="20"/>
      <c r="C803" s="20"/>
      <c r="D803" s="20"/>
      <c r="E803" s="20"/>
      <c r="F803" s="20"/>
      <c r="G803" s="20"/>
      <c r="H803" s="20"/>
      <c r="I803" s="20"/>
      <c r="J803" s="20"/>
    </row>
    <row r="804" spans="1:10" ht="15">
      <c r="A804" s="20"/>
      <c r="B804" s="20" t="s">
        <v>538</v>
      </c>
      <c r="C804" s="20"/>
      <c r="D804" s="20"/>
      <c r="E804" s="20"/>
      <c r="F804" s="20"/>
      <c r="G804" s="20"/>
      <c r="H804" s="20"/>
      <c r="I804" s="20"/>
      <c r="J804" s="20"/>
    </row>
    <row r="805" spans="1:10" ht="15">
      <c r="A805" s="20"/>
      <c r="B805" s="204">
        <f>G815</f>
        <v>8805</v>
      </c>
      <c r="C805" s="20" t="s">
        <v>275</v>
      </c>
      <c r="D805" s="20"/>
      <c r="E805" s="20"/>
      <c r="F805" s="20"/>
      <c r="G805" s="204">
        <f>E815</f>
        <v>4304</v>
      </c>
      <c r="H805" s="163" t="s">
        <v>276</v>
      </c>
      <c r="I805" s="195">
        <f>G805/B805*100</f>
        <v>48.88131743327655</v>
      </c>
      <c r="J805" s="20" t="s">
        <v>18</v>
      </c>
    </row>
    <row r="806" spans="1:10" s="160" customFormat="1" ht="15">
      <c r="A806" s="44"/>
      <c r="B806" s="173" t="s">
        <v>450</v>
      </c>
      <c r="C806" s="44"/>
      <c r="D806" s="204">
        <f>F815</f>
        <v>4501</v>
      </c>
      <c r="E806" s="44" t="s">
        <v>277</v>
      </c>
      <c r="F806" s="195">
        <f>D806/B805*100</f>
        <v>51.11868256672345</v>
      </c>
      <c r="G806" s="173" t="s">
        <v>278</v>
      </c>
      <c r="H806" s="44"/>
      <c r="I806" s="159"/>
      <c r="J806" s="44"/>
    </row>
    <row r="807" spans="1:10" ht="15">
      <c r="A807" s="20"/>
      <c r="B807" s="20" t="s">
        <v>123</v>
      </c>
      <c r="C807" s="20"/>
      <c r="D807" s="20"/>
      <c r="E807" s="20"/>
      <c r="F807" s="20"/>
      <c r="G807" s="20"/>
      <c r="H807" s="20"/>
      <c r="I807" s="204">
        <f>G825</f>
        <v>6262</v>
      </c>
      <c r="J807" s="20"/>
    </row>
    <row r="808" spans="1:10" s="160" customFormat="1" ht="15">
      <c r="A808" s="44"/>
      <c r="B808" s="45" t="s">
        <v>279</v>
      </c>
      <c r="C808" s="44"/>
      <c r="D808" s="204">
        <f>G826</f>
        <v>1970</v>
      </c>
      <c r="E808" s="44" t="s">
        <v>280</v>
      </c>
      <c r="F808" s="44"/>
      <c r="G808" s="44"/>
      <c r="H808" s="44"/>
      <c r="I808" s="44"/>
      <c r="J808" s="44"/>
    </row>
    <row r="809" spans="1:10" ht="15">
      <c r="A809" s="20"/>
      <c r="B809" s="358"/>
      <c r="C809" s="148"/>
      <c r="D809" s="148"/>
      <c r="E809" s="148"/>
      <c r="F809" s="148"/>
      <c r="G809" s="148"/>
      <c r="H809" s="148"/>
      <c r="I809" s="20"/>
      <c r="J809" s="20"/>
    </row>
    <row r="810" spans="2:9" ht="15">
      <c r="B810" s="358"/>
      <c r="C810" s="42"/>
      <c r="D810" s="41"/>
      <c r="E810" s="41"/>
      <c r="F810" s="41"/>
      <c r="G810" s="41"/>
      <c r="H810" s="41"/>
      <c r="I810" s="41"/>
    </row>
    <row r="811" spans="3:9" ht="15">
      <c r="C811" s="42"/>
      <c r="D811" s="568" t="s">
        <v>449</v>
      </c>
      <c r="E811" s="573" t="s">
        <v>124</v>
      </c>
      <c r="F811" s="574"/>
      <c r="G811" s="575"/>
      <c r="H811" s="41"/>
      <c r="I811" s="41"/>
    </row>
    <row r="812" spans="3:12" ht="15">
      <c r="C812" s="42"/>
      <c r="D812" s="569"/>
      <c r="E812" s="378" t="s">
        <v>127</v>
      </c>
      <c r="F812" s="378" t="s">
        <v>128</v>
      </c>
      <c r="G812" s="379" t="s">
        <v>68</v>
      </c>
      <c r="H812" s="41"/>
      <c r="I812" s="41"/>
      <c r="L812" s="160"/>
    </row>
    <row r="813" spans="3:12" ht="15">
      <c r="C813" s="42"/>
      <c r="D813" s="376" t="s">
        <v>129</v>
      </c>
      <c r="E813" s="387">
        <v>3301</v>
      </c>
      <c r="F813" s="387">
        <v>3267</v>
      </c>
      <c r="G813" s="390">
        <f>SUM(E813:F813)</f>
        <v>6568</v>
      </c>
      <c r="H813" s="41"/>
      <c r="I813" s="41"/>
      <c r="L813" s="160"/>
    </row>
    <row r="814" spans="2:12" ht="15">
      <c r="B814" s="7"/>
      <c r="C814" s="42"/>
      <c r="D814" s="376" t="s">
        <v>130</v>
      </c>
      <c r="E814" s="387">
        <v>1003</v>
      </c>
      <c r="F814" s="387">
        <v>1234</v>
      </c>
      <c r="G814" s="390">
        <f>SUM(E814:F814)</f>
        <v>2237</v>
      </c>
      <c r="H814" s="41"/>
      <c r="I814" s="41"/>
      <c r="L814" s="160"/>
    </row>
    <row r="815" spans="1:12" ht="15">
      <c r="A815" s="20"/>
      <c r="B815" s="43"/>
      <c r="C815" s="42"/>
      <c r="D815" s="377" t="s">
        <v>133</v>
      </c>
      <c r="E815" s="388">
        <f>SUM(E813:E814)</f>
        <v>4304</v>
      </c>
      <c r="F815" s="388">
        <f>SUM(F813:F814)</f>
        <v>4501</v>
      </c>
      <c r="G815" s="390">
        <f>SUM(E815:F815)</f>
        <v>8805</v>
      </c>
      <c r="H815" s="41"/>
      <c r="I815" s="41"/>
      <c r="J815" s="20"/>
      <c r="L815" s="160"/>
    </row>
    <row r="816" spans="1:12" ht="15">
      <c r="A816" s="20"/>
      <c r="B816" s="43"/>
      <c r="C816" s="42"/>
      <c r="D816" s="41"/>
      <c r="E816" s="41"/>
      <c r="F816" s="41"/>
      <c r="G816" s="41"/>
      <c r="H816" s="41"/>
      <c r="I816" s="41"/>
      <c r="J816" s="20"/>
      <c r="L816" s="160"/>
    </row>
    <row r="817" spans="1:12" ht="15">
      <c r="A817" s="20"/>
      <c r="B817" s="43"/>
      <c r="C817" s="42"/>
      <c r="D817" s="374" t="s">
        <v>132</v>
      </c>
      <c r="E817" s="567" t="s">
        <v>125</v>
      </c>
      <c r="F817" s="567"/>
      <c r="G817" s="567"/>
      <c r="H817" s="41"/>
      <c r="I817" s="41"/>
      <c r="J817" s="20"/>
      <c r="L817" s="160"/>
    </row>
    <row r="818" spans="1:12" ht="15">
      <c r="A818" s="20"/>
      <c r="B818" s="43"/>
      <c r="C818" s="42"/>
      <c r="D818" s="375" t="s">
        <v>131</v>
      </c>
      <c r="E818" s="378" t="s">
        <v>127</v>
      </c>
      <c r="F818" s="378" t="s">
        <v>128</v>
      </c>
      <c r="G818" s="379" t="s">
        <v>68</v>
      </c>
      <c r="H818" s="41"/>
      <c r="I818" s="41"/>
      <c r="J818" s="20"/>
      <c r="L818" s="160"/>
    </row>
    <row r="819" spans="1:12" ht="15">
      <c r="A819" s="20"/>
      <c r="B819" s="43"/>
      <c r="C819" s="42"/>
      <c r="D819" s="376" t="s">
        <v>129</v>
      </c>
      <c r="E819" s="177">
        <v>96</v>
      </c>
      <c r="F819" s="177">
        <v>210</v>
      </c>
      <c r="G819" s="380">
        <f>SUM(E819:F819)</f>
        <v>306</v>
      </c>
      <c r="H819" s="41"/>
      <c r="I819" s="41"/>
      <c r="J819" s="20"/>
      <c r="L819" s="160"/>
    </row>
    <row r="820" spans="1:12" ht="15">
      <c r="A820" s="20"/>
      <c r="B820" s="43"/>
      <c r="C820" s="42"/>
      <c r="D820" s="376" t="s">
        <v>130</v>
      </c>
      <c r="E820" s="177">
        <v>76</v>
      </c>
      <c r="F820" s="177">
        <v>191</v>
      </c>
      <c r="G820" s="380">
        <f>SUM(E820:F820)</f>
        <v>267</v>
      </c>
      <c r="H820" s="41"/>
      <c r="I820" s="41"/>
      <c r="J820" s="20"/>
      <c r="L820" s="160"/>
    </row>
    <row r="821" spans="1:12" ht="15">
      <c r="A821" s="20"/>
      <c r="B821" s="43"/>
      <c r="C821" s="42"/>
      <c r="D821" s="377" t="s">
        <v>133</v>
      </c>
      <c r="E821" s="380">
        <f>SUM(E819:E820)</f>
        <v>172</v>
      </c>
      <c r="F821" s="380">
        <f>SUM(F819:F820)</f>
        <v>401</v>
      </c>
      <c r="G821" s="380">
        <f>SUM(E821:F821)</f>
        <v>573</v>
      </c>
      <c r="H821" s="41"/>
      <c r="I821" s="41"/>
      <c r="J821" s="20"/>
      <c r="L821" s="160"/>
    </row>
    <row r="822" spans="1:12" ht="15">
      <c r="A822" s="20"/>
      <c r="B822" s="43"/>
      <c r="C822" s="42"/>
      <c r="D822" s="41"/>
      <c r="E822" s="41"/>
      <c r="F822" s="41"/>
      <c r="G822" s="41"/>
      <c r="H822" s="41"/>
      <c r="I822" s="41"/>
      <c r="J822" s="20"/>
      <c r="L822" s="160"/>
    </row>
    <row r="823" spans="1:12" ht="15">
      <c r="A823" s="20"/>
      <c r="B823" s="43"/>
      <c r="C823" s="42"/>
      <c r="D823" s="374" t="s">
        <v>132</v>
      </c>
      <c r="E823" s="567" t="s">
        <v>126</v>
      </c>
      <c r="F823" s="567"/>
      <c r="G823" s="567"/>
      <c r="H823" s="41"/>
      <c r="I823" s="41"/>
      <c r="J823" s="20"/>
      <c r="L823" s="160"/>
    </row>
    <row r="824" spans="1:12" ht="15">
      <c r="A824" s="20"/>
      <c r="B824" s="43"/>
      <c r="C824" s="42"/>
      <c r="D824" s="375" t="s">
        <v>131</v>
      </c>
      <c r="E824" s="378" t="s">
        <v>127</v>
      </c>
      <c r="F824" s="378" t="s">
        <v>128</v>
      </c>
      <c r="G824" s="379" t="s">
        <v>68</v>
      </c>
      <c r="H824" s="41"/>
      <c r="I824" s="41"/>
      <c r="J824" s="20"/>
      <c r="L824" s="160"/>
    </row>
    <row r="825" spans="1:10" ht="15">
      <c r="A825" s="20"/>
      <c r="B825" s="43"/>
      <c r="C825" s="42"/>
      <c r="D825" s="376" t="s">
        <v>129</v>
      </c>
      <c r="E825" s="177">
        <v>3205</v>
      </c>
      <c r="F825" s="177">
        <v>3057</v>
      </c>
      <c r="G825" s="380">
        <f>SUM(E825:F825)</f>
        <v>6262</v>
      </c>
      <c r="H825" s="41"/>
      <c r="I825" s="41"/>
      <c r="J825" s="20"/>
    </row>
    <row r="826" spans="1:10" ht="15">
      <c r="A826" s="20"/>
      <c r="B826" s="43"/>
      <c r="C826" s="42"/>
      <c r="D826" s="376" t="s">
        <v>130</v>
      </c>
      <c r="E826" s="177">
        <v>927</v>
      </c>
      <c r="F826" s="177">
        <v>1043</v>
      </c>
      <c r="G826" s="380">
        <f>SUM(E826:F826)</f>
        <v>1970</v>
      </c>
      <c r="H826" s="41"/>
      <c r="I826" s="41"/>
      <c r="J826" s="20"/>
    </row>
    <row r="827" spans="1:10" ht="15">
      <c r="A827" s="20"/>
      <c r="B827" s="43"/>
      <c r="C827" s="42"/>
      <c r="D827" s="377" t="s">
        <v>133</v>
      </c>
      <c r="E827" s="380">
        <f>SUM(E825:E826)</f>
        <v>4132</v>
      </c>
      <c r="F827" s="380">
        <f>SUM(F825:F826)</f>
        <v>4100</v>
      </c>
      <c r="G827" s="380">
        <f>SUM(E827:F827)</f>
        <v>8232</v>
      </c>
      <c r="H827" s="41"/>
      <c r="I827" s="389"/>
      <c r="J827" s="20"/>
    </row>
    <row r="828" spans="1:10" ht="15">
      <c r="A828" s="20"/>
      <c r="B828" s="43"/>
      <c r="C828" s="42"/>
      <c r="D828" s="41"/>
      <c r="E828" s="41" t="s">
        <v>281</v>
      </c>
      <c r="F828" s="41"/>
      <c r="G828" s="41"/>
      <c r="H828" s="41"/>
      <c r="I828" s="41"/>
      <c r="J828" s="20"/>
    </row>
    <row r="829" spans="1:10" ht="15">
      <c r="A829" s="20"/>
      <c r="B829" s="43"/>
      <c r="C829" s="42"/>
      <c r="D829" s="41"/>
      <c r="E829" s="41"/>
      <c r="F829" s="41"/>
      <c r="G829" s="41"/>
      <c r="H829" s="41"/>
      <c r="I829" s="41"/>
      <c r="J829" s="20"/>
    </row>
    <row r="830" spans="1:10" ht="15">
      <c r="A830" s="20"/>
      <c r="B830" s="43"/>
      <c r="C830" s="42"/>
      <c r="D830" s="41"/>
      <c r="E830" s="41"/>
      <c r="F830" s="41"/>
      <c r="G830" s="41"/>
      <c r="H830" s="41"/>
      <c r="I830" s="41"/>
      <c r="J830" s="20"/>
    </row>
    <row r="831" spans="1:10" ht="15">
      <c r="A831" s="20"/>
      <c r="B831" s="43"/>
      <c r="C831" s="42"/>
      <c r="D831" s="41"/>
      <c r="E831" s="41"/>
      <c r="F831" s="41"/>
      <c r="G831" s="41"/>
      <c r="H831" s="41"/>
      <c r="I831" s="41"/>
      <c r="J831" s="20"/>
    </row>
    <row r="832" spans="1:10" ht="15">
      <c r="A832" s="20"/>
      <c r="B832" s="43"/>
      <c r="C832" s="42"/>
      <c r="D832" s="41"/>
      <c r="E832" s="41"/>
      <c r="F832" s="41"/>
      <c r="G832" s="41"/>
      <c r="H832" s="41"/>
      <c r="I832" s="41"/>
      <c r="J832" s="20"/>
    </row>
    <row r="833" spans="1:10" ht="15">
      <c r="A833" s="20"/>
      <c r="B833" s="43"/>
      <c r="C833" s="42"/>
      <c r="D833" s="41"/>
      <c r="E833" s="41"/>
      <c r="F833" s="41"/>
      <c r="G833" s="41"/>
      <c r="H833" s="41"/>
      <c r="I833" s="41"/>
      <c r="J833" s="20"/>
    </row>
    <row r="834" spans="1:10" ht="15">
      <c r="A834" s="20"/>
      <c r="B834" s="43"/>
      <c r="C834" s="42"/>
      <c r="D834" s="41"/>
      <c r="E834" s="41"/>
      <c r="F834" s="41"/>
      <c r="G834" s="41"/>
      <c r="H834" s="41"/>
      <c r="I834" s="41"/>
      <c r="J834" s="20"/>
    </row>
    <row r="835" spans="1:10" ht="15">
      <c r="A835" s="20"/>
      <c r="B835" s="43"/>
      <c r="C835" s="42"/>
      <c r="D835" s="41"/>
      <c r="E835" s="41"/>
      <c r="F835" s="41"/>
      <c r="G835" s="41"/>
      <c r="H835" s="41"/>
      <c r="I835" s="41"/>
      <c r="J835" s="20"/>
    </row>
    <row r="836" spans="1:10" ht="15">
      <c r="A836" s="20"/>
      <c r="B836" s="43"/>
      <c r="C836" s="42"/>
      <c r="D836" s="41"/>
      <c r="E836" s="41"/>
      <c r="F836" s="41"/>
      <c r="G836" s="41"/>
      <c r="H836" s="41"/>
      <c r="I836" s="41"/>
      <c r="J836" s="20"/>
    </row>
    <row r="837" spans="1:10" ht="15">
      <c r="A837" s="20"/>
      <c r="B837" s="43"/>
      <c r="C837" s="42"/>
      <c r="D837" s="41"/>
      <c r="E837" s="41"/>
      <c r="F837" s="41"/>
      <c r="G837" s="41"/>
      <c r="H837" s="41"/>
      <c r="I837" s="41"/>
      <c r="J837" s="20"/>
    </row>
    <row r="838" spans="1:10" ht="15">
      <c r="A838" s="20"/>
      <c r="B838" s="43"/>
      <c r="C838" s="42"/>
      <c r="D838" s="41"/>
      <c r="E838" s="41"/>
      <c r="F838" s="41"/>
      <c r="G838" s="41"/>
      <c r="H838" s="41"/>
      <c r="I838" s="41"/>
      <c r="J838" s="20"/>
    </row>
    <row r="839" spans="1:10" ht="15">
      <c r="A839" s="20"/>
      <c r="B839" s="43"/>
      <c r="C839" s="42"/>
      <c r="D839" s="41"/>
      <c r="E839" s="41"/>
      <c r="F839" s="41"/>
      <c r="G839" s="41"/>
      <c r="H839" s="41"/>
      <c r="I839" s="41"/>
      <c r="J839" s="20"/>
    </row>
    <row r="840" spans="1:10" ht="15">
      <c r="A840" s="20"/>
      <c r="B840" s="43"/>
      <c r="C840" s="42"/>
      <c r="D840" s="41"/>
      <c r="E840" s="41"/>
      <c r="F840" s="41"/>
      <c r="G840" s="41"/>
      <c r="H840" s="41"/>
      <c r="I840" s="41"/>
      <c r="J840" s="20"/>
    </row>
    <row r="841" spans="1:10" ht="15">
      <c r="A841" s="20"/>
      <c r="B841" s="43"/>
      <c r="C841" s="42"/>
      <c r="D841" s="41"/>
      <c r="E841" s="41"/>
      <c r="F841" s="41"/>
      <c r="G841" s="41"/>
      <c r="H841" s="41"/>
      <c r="I841" s="41"/>
      <c r="J841" s="20"/>
    </row>
    <row r="842" spans="1:10" ht="15">
      <c r="A842" s="20"/>
      <c r="B842" s="43"/>
      <c r="C842" s="42"/>
      <c r="D842" s="41"/>
      <c r="E842" s="41"/>
      <c r="F842" s="41"/>
      <c r="G842" s="41"/>
      <c r="H842" s="41"/>
      <c r="I842" s="41"/>
      <c r="J842" s="20"/>
    </row>
    <row r="843" spans="1:10" ht="18.75">
      <c r="A843" s="44"/>
      <c r="B843" s="44"/>
      <c r="C843" s="46"/>
      <c r="D843" s="46"/>
      <c r="E843" s="45">
        <v>14</v>
      </c>
      <c r="F843" s="46"/>
      <c r="G843" s="46"/>
      <c r="H843" s="44"/>
      <c r="I843" s="44"/>
      <c r="J843" s="44"/>
    </row>
    <row r="844" spans="1:10" ht="18.75">
      <c r="A844" s="44"/>
      <c r="B844" s="44"/>
      <c r="C844" s="46"/>
      <c r="D844" s="46"/>
      <c r="E844" s="46"/>
      <c r="F844" s="46"/>
      <c r="G844" s="46"/>
      <c r="H844" s="44"/>
      <c r="I844" s="44"/>
      <c r="J844" s="44"/>
    </row>
    <row r="845" spans="1:10" ht="15">
      <c r="A845" s="44"/>
      <c r="B845" s="44"/>
      <c r="C845" s="44"/>
      <c r="D845" s="44"/>
      <c r="E845" s="44"/>
      <c r="F845" s="44"/>
      <c r="G845" s="44"/>
      <c r="H845" s="44"/>
      <c r="I845" s="44"/>
      <c r="J845" s="44"/>
    </row>
    <row r="846" spans="1:10" ht="15">
      <c r="A846" s="44"/>
      <c r="B846" s="44"/>
      <c r="C846" s="44"/>
      <c r="D846" s="44"/>
      <c r="E846" s="44"/>
      <c r="F846" s="44"/>
      <c r="G846" s="44"/>
      <c r="H846" s="44"/>
      <c r="I846" s="44"/>
      <c r="J846" s="44"/>
    </row>
    <row r="847" spans="1:10" ht="15">
      <c r="A847" s="44"/>
      <c r="B847" s="44"/>
      <c r="C847" s="44"/>
      <c r="D847" s="44"/>
      <c r="E847" s="44"/>
      <c r="F847" s="44"/>
      <c r="G847" s="44"/>
      <c r="H847" s="44"/>
      <c r="I847" s="44"/>
      <c r="J847" s="44"/>
    </row>
    <row r="848" spans="1:10" ht="15">
      <c r="A848" s="44"/>
      <c r="B848" s="44"/>
      <c r="C848" s="44"/>
      <c r="D848" s="44"/>
      <c r="E848" s="44"/>
      <c r="F848" s="44"/>
      <c r="G848" s="44"/>
      <c r="H848" s="44"/>
      <c r="I848" s="44"/>
      <c r="J848" s="44"/>
    </row>
    <row r="849" spans="1:10" ht="18.75">
      <c r="A849" s="20"/>
      <c r="B849" s="458" t="s">
        <v>516</v>
      </c>
      <c r="C849" s="459"/>
      <c r="D849" s="459"/>
      <c r="E849" s="459"/>
      <c r="F849" s="459"/>
      <c r="G849" s="459"/>
      <c r="H849" s="459"/>
      <c r="I849" s="459"/>
      <c r="J849" s="20"/>
    </row>
    <row r="850" spans="1:10" ht="18.75">
      <c r="A850" s="20"/>
      <c r="B850" s="18"/>
      <c r="C850" s="20"/>
      <c r="D850" s="20"/>
      <c r="E850" s="20"/>
      <c r="F850" s="20"/>
      <c r="G850" s="20"/>
      <c r="H850" s="20"/>
      <c r="I850" s="20"/>
      <c r="J850" s="20"/>
    </row>
    <row r="851" spans="1:10" ht="15">
      <c r="A851" s="20"/>
      <c r="B851" s="20"/>
      <c r="C851" s="20"/>
      <c r="D851" s="20"/>
      <c r="E851" s="20"/>
      <c r="F851" s="20"/>
      <c r="G851" s="20"/>
      <c r="H851" s="20"/>
      <c r="I851" s="20"/>
      <c r="J851" s="20"/>
    </row>
    <row r="852" spans="1:10" ht="15">
      <c r="A852" s="20"/>
      <c r="B852" s="20"/>
      <c r="C852" s="20"/>
      <c r="D852" s="20"/>
      <c r="E852" s="20"/>
      <c r="F852" s="20"/>
      <c r="G852" s="20"/>
      <c r="H852" s="20"/>
      <c r="I852" s="20"/>
      <c r="J852" s="20"/>
    </row>
    <row r="853" spans="1:10" ht="15">
      <c r="A853" s="20"/>
      <c r="B853" s="20"/>
      <c r="C853" s="20"/>
      <c r="D853" s="20"/>
      <c r="E853" s="20"/>
      <c r="F853" s="20"/>
      <c r="G853" s="20"/>
      <c r="H853" s="20"/>
      <c r="I853" s="20"/>
      <c r="J853" s="20"/>
    </row>
    <row r="854" spans="1:10" ht="15">
      <c r="A854" s="20"/>
      <c r="B854" s="20" t="s">
        <v>539</v>
      </c>
      <c r="C854" s="20"/>
      <c r="D854" s="20"/>
      <c r="E854" s="20"/>
      <c r="F854" s="20"/>
      <c r="G854" s="20"/>
      <c r="H854" s="20"/>
      <c r="I854" s="20"/>
      <c r="J854" s="20"/>
    </row>
    <row r="855" spans="1:10" ht="15">
      <c r="A855" s="20"/>
      <c r="B855" s="204">
        <v>1741</v>
      </c>
      <c r="C855" s="20" t="s">
        <v>282</v>
      </c>
      <c r="D855" s="20"/>
      <c r="E855" s="20"/>
      <c r="F855" s="195">
        <f>B855/2200*100</f>
        <v>79.13636363636364</v>
      </c>
      <c r="G855" s="234" t="s">
        <v>337</v>
      </c>
      <c r="H855" s="20"/>
      <c r="I855" s="204">
        <v>2200</v>
      </c>
      <c r="J855" s="25" t="s">
        <v>336</v>
      </c>
    </row>
    <row r="856" spans="1:10" ht="12.75" customHeight="1">
      <c r="A856" s="44"/>
      <c r="B856" s="159"/>
      <c r="C856" s="44"/>
      <c r="D856" s="44"/>
      <c r="E856" s="44"/>
      <c r="F856" s="154"/>
      <c r="G856" s="44"/>
      <c r="H856" s="44"/>
      <c r="I856" s="44"/>
      <c r="J856" s="44"/>
    </row>
    <row r="857" spans="1:10" ht="21.75" customHeight="1">
      <c r="A857" s="20"/>
      <c r="B857" s="566"/>
      <c r="C857" s="566"/>
      <c r="D857" s="566"/>
      <c r="E857" s="566"/>
      <c r="F857" s="566"/>
      <c r="G857" s="566"/>
      <c r="H857" s="566"/>
      <c r="I857" s="566"/>
      <c r="J857" s="566"/>
    </row>
    <row r="858" spans="1:10" ht="12.75" customHeight="1">
      <c r="A858" s="20"/>
      <c r="B858" s="221"/>
      <c r="C858" s="221"/>
      <c r="D858" s="221"/>
      <c r="E858" s="221"/>
      <c r="F858" s="221"/>
      <c r="G858" s="221"/>
      <c r="H858" s="221"/>
      <c r="I858" s="221"/>
      <c r="J858" s="221"/>
    </row>
    <row r="859" spans="1:10" ht="15">
      <c r="A859" s="20"/>
      <c r="B859" s="20" t="s">
        <v>283</v>
      </c>
      <c r="C859" s="20"/>
      <c r="D859" s="20"/>
      <c r="E859" s="204">
        <v>1085</v>
      </c>
      <c r="F859" s="20" t="s">
        <v>284</v>
      </c>
      <c r="G859" s="20"/>
      <c r="H859" s="20"/>
      <c r="I859" s="20"/>
      <c r="J859" s="20"/>
    </row>
    <row r="860" spans="1:10" ht="15">
      <c r="A860" s="20"/>
      <c r="B860" s="20" t="s">
        <v>325</v>
      </c>
      <c r="C860" s="20"/>
      <c r="D860" s="20"/>
      <c r="E860" s="173"/>
      <c r="F860" s="195">
        <f>E859/1196*100</f>
        <v>90.7190635451505</v>
      </c>
      <c r="G860" s="20" t="s">
        <v>285</v>
      </c>
      <c r="H860" s="20"/>
      <c r="I860" s="20"/>
      <c r="J860" s="21"/>
    </row>
    <row r="861" spans="1:10" ht="15">
      <c r="A861" s="20"/>
      <c r="B861" s="20"/>
      <c r="C861" s="20"/>
      <c r="D861" s="20"/>
      <c r="E861" s="20"/>
      <c r="F861" s="20"/>
      <c r="G861" s="20"/>
      <c r="H861" s="20"/>
      <c r="I861" s="20"/>
      <c r="J861" s="20"/>
    </row>
    <row r="862" spans="1:11" ht="36.75" customHeight="1">
      <c r="A862" s="20"/>
      <c r="B862" s="355"/>
      <c r="C862" s="355"/>
      <c r="D862" s="355"/>
      <c r="E862" s="355"/>
      <c r="F862" s="355" t="s">
        <v>281</v>
      </c>
      <c r="G862" s="355"/>
      <c r="H862" s="355"/>
      <c r="I862" s="355"/>
      <c r="J862" s="261"/>
      <c r="K862" s="306"/>
    </row>
    <row r="863" spans="1:10" ht="28.5" customHeight="1">
      <c r="A863" s="20"/>
      <c r="B863" s="222"/>
      <c r="C863" s="222"/>
      <c r="D863" s="222"/>
      <c r="E863" s="222"/>
      <c r="F863" s="222"/>
      <c r="G863" s="222"/>
      <c r="H863" s="222"/>
      <c r="I863" s="222"/>
      <c r="J863" s="222"/>
    </row>
    <row r="864" spans="1:10" ht="28.5" customHeight="1">
      <c r="A864" s="20"/>
      <c r="B864" s="222"/>
      <c r="C864" s="222"/>
      <c r="D864" s="222"/>
      <c r="E864" s="222"/>
      <c r="F864" s="222"/>
      <c r="G864" s="222"/>
      <c r="H864" s="222"/>
      <c r="I864" s="222"/>
      <c r="J864" s="222"/>
    </row>
    <row r="865" spans="1:10" ht="15">
      <c r="A865" s="20"/>
      <c r="B865" s="222"/>
      <c r="C865" s="222"/>
      <c r="D865" s="222"/>
      <c r="E865" s="222"/>
      <c r="F865" s="222"/>
      <c r="G865" s="222"/>
      <c r="H865" s="222"/>
      <c r="I865" s="222"/>
      <c r="J865" s="222"/>
    </row>
    <row r="866" spans="2:4" ht="18.75">
      <c r="B866" s="392" t="s">
        <v>171</v>
      </c>
      <c r="C866" s="216"/>
      <c r="D866" s="217"/>
    </row>
    <row r="867" spans="2:3" ht="18.75">
      <c r="B867" s="18"/>
      <c r="C867" s="18"/>
    </row>
    <row r="868" spans="2:8" ht="15" customHeight="1">
      <c r="B868" s="15" t="s">
        <v>298</v>
      </c>
      <c r="C868" s="15"/>
      <c r="D868" s="15"/>
      <c r="E868" s="15"/>
      <c r="F868" s="15"/>
      <c r="G868" s="15"/>
      <c r="H868" s="15"/>
    </row>
    <row r="869" ht="12.75"/>
    <row r="870" spans="2:10" ht="15">
      <c r="B870" s="20" t="s">
        <v>540</v>
      </c>
      <c r="C870" s="20"/>
      <c r="D870" s="20"/>
      <c r="E870" s="20"/>
      <c r="F870" s="20"/>
      <c r="G870" s="20"/>
      <c r="H870" s="20"/>
      <c r="I870" s="20"/>
      <c r="J870" s="20"/>
    </row>
    <row r="871" spans="2:10" ht="15">
      <c r="B871" s="20" t="s">
        <v>346</v>
      </c>
      <c r="C871" s="194">
        <v>0</v>
      </c>
      <c r="D871" s="20" t="s">
        <v>347</v>
      </c>
      <c r="E871" s="20"/>
      <c r="F871" s="20"/>
      <c r="G871" s="20"/>
      <c r="H871" s="20"/>
      <c r="I871" s="20"/>
      <c r="J871" s="20"/>
    </row>
    <row r="872" spans="2:10" ht="15">
      <c r="B872" s="20"/>
      <c r="C872" s="20"/>
      <c r="D872" s="20"/>
      <c r="E872" s="20"/>
      <c r="F872" s="20"/>
      <c r="G872" s="20"/>
      <c r="H872" s="20"/>
      <c r="I872" s="20"/>
      <c r="J872" s="20"/>
    </row>
    <row r="873" spans="2:10" ht="15">
      <c r="B873" s="20"/>
      <c r="C873" s="20"/>
      <c r="D873" s="20"/>
      <c r="E873" s="20"/>
      <c r="F873" s="20"/>
      <c r="G873" s="20"/>
      <c r="H873" s="20"/>
      <c r="I873" s="20"/>
      <c r="J873" s="20"/>
    </row>
    <row r="874" ht="12.75"/>
    <row r="875" ht="12.75"/>
    <row r="876" ht="12.75"/>
    <row r="877" ht="12.75"/>
    <row r="878" ht="12.75"/>
    <row r="879" ht="12.75"/>
    <row r="880" ht="12.75"/>
  </sheetData>
  <sheetProtection password="CC71" sheet="1"/>
  <mergeCells count="192">
    <mergeCell ref="C751:D751"/>
    <mergeCell ref="C750:D750"/>
    <mergeCell ref="B556:C556"/>
    <mergeCell ref="C752:D752"/>
    <mergeCell ref="C756:D756"/>
    <mergeCell ref="B754:D754"/>
    <mergeCell ref="C748:D748"/>
    <mergeCell ref="C755:D755"/>
    <mergeCell ref="F767:G767"/>
    <mergeCell ref="F766:G766"/>
    <mergeCell ref="C488:D488"/>
    <mergeCell ref="C451:D451"/>
    <mergeCell ref="B653:D653"/>
    <mergeCell ref="B552:C552"/>
    <mergeCell ref="B747:D747"/>
    <mergeCell ref="C753:D753"/>
    <mergeCell ref="C757:D757"/>
    <mergeCell ref="C749:D749"/>
    <mergeCell ref="C769:D769"/>
    <mergeCell ref="C772:D772"/>
    <mergeCell ref="C768:D768"/>
    <mergeCell ref="C767:D767"/>
    <mergeCell ref="B758:D758"/>
    <mergeCell ref="B760:D760"/>
    <mergeCell ref="C775:D775"/>
    <mergeCell ref="C770:D770"/>
    <mergeCell ref="C771:D771"/>
    <mergeCell ref="C759:D759"/>
    <mergeCell ref="C766:D766"/>
    <mergeCell ref="A12:J12"/>
    <mergeCell ref="A15:J15"/>
    <mergeCell ref="A16:J16"/>
    <mergeCell ref="B140:H140"/>
    <mergeCell ref="B400:I400"/>
    <mergeCell ref="G369:H369"/>
    <mergeCell ref="C369:E369"/>
    <mergeCell ref="B141:H141"/>
    <mergeCell ref="B139:H139"/>
    <mergeCell ref="B547:C547"/>
    <mergeCell ref="B559:C559"/>
    <mergeCell ref="B549:C549"/>
    <mergeCell ref="G364:H364"/>
    <mergeCell ref="G376:H376"/>
    <mergeCell ref="G375:H375"/>
    <mergeCell ref="G379:H379"/>
    <mergeCell ref="G377:H377"/>
    <mergeCell ref="B192:I192"/>
    <mergeCell ref="A4:J4"/>
    <mergeCell ref="A30:J30"/>
    <mergeCell ref="A46:J46"/>
    <mergeCell ref="A93:J93"/>
    <mergeCell ref="A13:J13"/>
    <mergeCell ref="C353:D353"/>
    <mergeCell ref="B142:H142"/>
    <mergeCell ref="B138:H138"/>
    <mergeCell ref="A167:J167"/>
    <mergeCell ref="B149:H149"/>
    <mergeCell ref="B146:H146"/>
    <mergeCell ref="B147:H147"/>
    <mergeCell ref="B144:H144"/>
    <mergeCell ref="B143:H143"/>
    <mergeCell ref="B145:H145"/>
    <mergeCell ref="G361:H361"/>
    <mergeCell ref="G360:H360"/>
    <mergeCell ref="C490:D490"/>
    <mergeCell ref="C368:E368"/>
    <mergeCell ref="C448:D448"/>
    <mergeCell ref="C376:E376"/>
    <mergeCell ref="C449:D449"/>
    <mergeCell ref="C489:D489"/>
    <mergeCell ref="C360:E360"/>
    <mergeCell ref="C378:E378"/>
    <mergeCell ref="H745:J745"/>
    <mergeCell ref="B651:D651"/>
    <mergeCell ref="B638:D638"/>
    <mergeCell ref="B593:C594"/>
    <mergeCell ref="C693:D693"/>
    <mergeCell ref="B596:C596"/>
    <mergeCell ref="C694:D694"/>
    <mergeCell ref="F643:F644"/>
    <mergeCell ref="B745:D746"/>
    <mergeCell ref="E745:G745"/>
    <mergeCell ref="B857:J857"/>
    <mergeCell ref="E823:G823"/>
    <mergeCell ref="D811:D812"/>
    <mergeCell ref="F771:G771"/>
    <mergeCell ref="F774:G774"/>
    <mergeCell ref="C774:D774"/>
    <mergeCell ref="C773:D773"/>
    <mergeCell ref="E817:G817"/>
    <mergeCell ref="E792:F792"/>
    <mergeCell ref="E811:G811"/>
    <mergeCell ref="F773:G773"/>
    <mergeCell ref="F772:G772"/>
    <mergeCell ref="E776:G776"/>
    <mergeCell ref="F770:G770"/>
    <mergeCell ref="F768:G768"/>
    <mergeCell ref="F775:G775"/>
    <mergeCell ref="F769:G769"/>
    <mergeCell ref="B553:C553"/>
    <mergeCell ref="B548:C548"/>
    <mergeCell ref="B544:C544"/>
    <mergeCell ref="B546:C546"/>
    <mergeCell ref="C695:D695"/>
    <mergeCell ref="B554:C554"/>
    <mergeCell ref="B656:G656"/>
    <mergeCell ref="C377:E377"/>
    <mergeCell ref="C375:E375"/>
    <mergeCell ref="C373:E373"/>
    <mergeCell ref="C354:D354"/>
    <mergeCell ref="B170:C170"/>
    <mergeCell ref="C362:E362"/>
    <mergeCell ref="C356:D356"/>
    <mergeCell ref="G367:H367"/>
    <mergeCell ref="C361:E361"/>
    <mergeCell ref="G541:I541"/>
    <mergeCell ref="C379:E379"/>
    <mergeCell ref="B551:C551"/>
    <mergeCell ref="B652:D652"/>
    <mergeCell ref="B590:G590"/>
    <mergeCell ref="B562:J562"/>
    <mergeCell ref="B541:C542"/>
    <mergeCell ref="G643:G644"/>
    <mergeCell ref="G370:H370"/>
    <mergeCell ref="B555:C555"/>
    <mergeCell ref="A226:J226"/>
    <mergeCell ref="C363:E363"/>
    <mergeCell ref="G362:H362"/>
    <mergeCell ref="G363:H363"/>
    <mergeCell ref="G378:H378"/>
    <mergeCell ref="G368:H368"/>
    <mergeCell ref="C370:E370"/>
    <mergeCell ref="C355:D355"/>
    <mergeCell ref="G373:H373"/>
    <mergeCell ref="G365:H365"/>
    <mergeCell ref="C371:E371"/>
    <mergeCell ref="E643:E644"/>
    <mergeCell ref="B557:C557"/>
    <mergeCell ref="G593:I593"/>
    <mergeCell ref="C450:D450"/>
    <mergeCell ref="C372:E372"/>
    <mergeCell ref="B550:C550"/>
    <mergeCell ref="B643:D644"/>
    <mergeCell ref="G372:H372"/>
    <mergeCell ref="C364:E364"/>
    <mergeCell ref="C367:E367"/>
    <mergeCell ref="B645:D645"/>
    <mergeCell ref="B646:D646"/>
    <mergeCell ref="B558:C558"/>
    <mergeCell ref="D541:F541"/>
    <mergeCell ref="C491:D491"/>
    <mergeCell ref="G371:H371"/>
    <mergeCell ref="C365:E365"/>
    <mergeCell ref="B543:C543"/>
    <mergeCell ref="B650:D650"/>
    <mergeCell ref="D593:F593"/>
    <mergeCell ref="B647:D647"/>
    <mergeCell ref="C692:D692"/>
    <mergeCell ref="B649:D649"/>
    <mergeCell ref="B648:D648"/>
    <mergeCell ref="B595:C595"/>
    <mergeCell ref="B654:D654"/>
    <mergeCell ref="B545:C545"/>
    <mergeCell ref="O358:Q358"/>
    <mergeCell ref="O360:Q360"/>
    <mergeCell ref="O361:Q361"/>
    <mergeCell ref="O362:Q362"/>
    <mergeCell ref="O363:Q363"/>
    <mergeCell ref="O364:Q364"/>
    <mergeCell ref="O378:Q378"/>
    <mergeCell ref="O365:Q365"/>
    <mergeCell ref="O367:Q367"/>
    <mergeCell ref="O368:Q368"/>
    <mergeCell ref="O369:Q369"/>
    <mergeCell ref="O370:Q370"/>
    <mergeCell ref="O371:Q371"/>
    <mergeCell ref="G380:H380"/>
    <mergeCell ref="B380:E380"/>
    <mergeCell ref="B359:E359"/>
    <mergeCell ref="B366:E366"/>
    <mergeCell ref="B374:E374"/>
    <mergeCell ref="O372:Q372"/>
    <mergeCell ref="O373:Q373"/>
    <mergeCell ref="O375:Q375"/>
    <mergeCell ref="O376:Q376"/>
    <mergeCell ref="O377:Q377"/>
    <mergeCell ref="B410:I410"/>
    <mergeCell ref="B412:I412"/>
    <mergeCell ref="B402:I402"/>
    <mergeCell ref="B404:I404"/>
    <mergeCell ref="B406:I406"/>
    <mergeCell ref="B408:I408"/>
  </mergeCells>
  <printOptions/>
  <pageMargins left="0.3937007874015748" right="0.1968503937007874" top="0.7368503937007874" bottom="0.1968503937007874" header="0.1968503937007874" footer="0.1968503937007874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23"/>
  <sheetViews>
    <sheetView zoomScalePageLayoutView="0" workbookViewId="0" topLeftCell="A1">
      <selection activeCell="P87" sqref="P87:T87"/>
    </sheetView>
  </sheetViews>
  <sheetFormatPr defaultColWidth="9.140625" defaultRowHeight="12.75"/>
  <cols>
    <col min="1" max="14" width="4.7109375" style="187" customWidth="1"/>
    <col min="15" max="15" width="4.7109375" style="289" customWidth="1"/>
    <col min="16" max="19" width="4.7109375" style="187" customWidth="1"/>
    <col min="20" max="20" width="4.57421875" style="187" customWidth="1"/>
    <col min="21" max="21" width="2.8515625" style="187" customWidth="1"/>
    <col min="22" max="22" width="9.140625" style="187" customWidth="1"/>
    <col min="23" max="23" width="23.00390625" style="187" customWidth="1"/>
    <col min="24" max="16384" width="9.140625" style="187" customWidth="1"/>
  </cols>
  <sheetData>
    <row r="2" ht="14.25">
      <c r="K2" s="274">
        <v>15</v>
      </c>
    </row>
    <row r="3" ht="12.75">
      <c r="K3" s="275"/>
    </row>
    <row r="4" ht="12.75">
      <c r="K4" s="275"/>
    </row>
    <row r="7" spans="2:19" ht="18.75">
      <c r="B7" s="274" t="s">
        <v>149</v>
      </c>
      <c r="C7" s="276" t="s">
        <v>29</v>
      </c>
      <c r="G7" s="276"/>
      <c r="H7" s="462" t="s">
        <v>62</v>
      </c>
      <c r="I7" s="277"/>
      <c r="J7" s="277"/>
      <c r="K7" s="277"/>
      <c r="L7" s="277"/>
      <c r="M7" s="277"/>
      <c r="N7" s="277"/>
      <c r="O7" s="341"/>
      <c r="P7" s="277"/>
      <c r="Q7" s="277"/>
      <c r="R7" s="278"/>
      <c r="S7" s="278"/>
    </row>
    <row r="8" spans="8:19" ht="14.25">
      <c r="H8" s="462" t="s">
        <v>178</v>
      </c>
      <c r="I8" s="277"/>
      <c r="J8" s="277"/>
      <c r="K8" s="277"/>
      <c r="L8" s="277"/>
      <c r="M8" s="277"/>
      <c r="N8" s="277"/>
      <c r="O8" s="341"/>
      <c r="P8" s="277"/>
      <c r="Q8" s="277"/>
      <c r="R8" s="278"/>
      <c r="S8" s="278"/>
    </row>
    <row r="9" spans="4:19" ht="13.5" customHeight="1">
      <c r="D9" s="275"/>
      <c r="E9" s="277"/>
      <c r="F9" s="277"/>
      <c r="G9" s="277"/>
      <c r="H9" s="462" t="s">
        <v>33</v>
      </c>
      <c r="I9" s="277"/>
      <c r="J9" s="277"/>
      <c r="K9" s="277"/>
      <c r="L9" s="277"/>
      <c r="M9" s="277"/>
      <c r="N9" s="277"/>
      <c r="O9" s="341"/>
      <c r="P9" s="277"/>
      <c r="Q9" s="277"/>
      <c r="R9" s="278"/>
      <c r="S9" s="278"/>
    </row>
    <row r="10" spans="4:19" ht="13.5" customHeight="1">
      <c r="D10" s="275"/>
      <c r="E10" s="277"/>
      <c r="F10" s="277"/>
      <c r="G10" s="277"/>
      <c r="H10" s="462" t="s">
        <v>179</v>
      </c>
      <c r="I10" s="277"/>
      <c r="J10" s="277"/>
      <c r="K10" s="277"/>
      <c r="L10" s="277"/>
      <c r="M10" s="277"/>
      <c r="N10" s="277"/>
      <c r="O10" s="341"/>
      <c r="P10" s="277"/>
      <c r="Q10" s="277"/>
      <c r="R10" s="278"/>
      <c r="S10" s="278"/>
    </row>
    <row r="11" spans="4:19" ht="13.5" customHeight="1">
      <c r="D11" s="275"/>
      <c r="E11" s="277"/>
      <c r="F11" s="277"/>
      <c r="G11" s="277"/>
      <c r="H11" s="279"/>
      <c r="I11" s="279"/>
      <c r="J11" s="279"/>
      <c r="K11" s="279"/>
      <c r="L11" s="279"/>
      <c r="M11" s="279"/>
      <c r="N11" s="279"/>
      <c r="O11" s="342"/>
      <c r="P11" s="279"/>
      <c r="Q11" s="279"/>
      <c r="R11" s="279"/>
      <c r="S11" s="279"/>
    </row>
    <row r="12" spans="4:19" ht="13.5" customHeight="1">
      <c r="D12" s="275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341"/>
      <c r="P12" s="277"/>
      <c r="Q12" s="277"/>
      <c r="R12" s="277"/>
      <c r="S12" s="277"/>
    </row>
    <row r="13" spans="4:17" ht="13.5" customHeight="1">
      <c r="D13" s="275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343"/>
      <c r="P13" s="278"/>
      <c r="Q13" s="278"/>
    </row>
    <row r="14" spans="2:21" s="280" customFormat="1" ht="26.25" customHeight="1">
      <c r="B14" s="631" t="s">
        <v>541</v>
      </c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463"/>
    </row>
    <row r="15" spans="3:18" s="280" customFormat="1" ht="13.5" customHeight="1"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344"/>
      <c r="P15" s="281"/>
      <c r="Q15" s="281"/>
      <c r="R15" s="281"/>
    </row>
    <row r="16" spans="3:18" ht="13.5" customHeight="1"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345"/>
      <c r="P16" s="282"/>
      <c r="Q16" s="282"/>
      <c r="R16" s="282"/>
    </row>
    <row r="17" spans="3:18" s="280" customFormat="1" ht="13.5" customHeight="1">
      <c r="C17" s="277" t="s">
        <v>31</v>
      </c>
      <c r="D17" s="277"/>
      <c r="E17" s="277"/>
      <c r="F17" s="277"/>
      <c r="G17" s="277"/>
      <c r="H17" s="277"/>
      <c r="I17" s="277"/>
      <c r="J17" s="277"/>
      <c r="K17" s="277"/>
      <c r="L17" s="277"/>
      <c r="M17" s="625"/>
      <c r="N17" s="625"/>
      <c r="O17" s="625"/>
      <c r="P17" s="625"/>
      <c r="Q17" s="625"/>
      <c r="R17" s="277"/>
    </row>
    <row r="18" spans="3:18" s="280" customFormat="1" ht="18" customHeight="1">
      <c r="C18" s="324" t="s">
        <v>435</v>
      </c>
      <c r="D18" s="324"/>
      <c r="E18" s="324"/>
      <c r="F18" s="324"/>
      <c r="G18" s="324"/>
      <c r="H18" s="324"/>
      <c r="I18" s="324"/>
      <c r="J18" s="324"/>
      <c r="K18" s="324"/>
      <c r="L18" s="324"/>
      <c r="M18" s="614">
        <f>'[2]18-ЛЕКОВИ'!$I$9</f>
        <v>41579790.519999996</v>
      </c>
      <c r="N18" s="615"/>
      <c r="O18" s="615"/>
      <c r="P18" s="615"/>
      <c r="Q18" s="616"/>
      <c r="R18" s="284"/>
    </row>
    <row r="19" spans="3:23" s="280" customFormat="1" ht="20.25" customHeight="1">
      <c r="C19" s="325" t="s">
        <v>436</v>
      </c>
      <c r="D19" s="325"/>
      <c r="E19" s="325"/>
      <c r="F19" s="325"/>
      <c r="G19" s="325"/>
      <c r="H19" s="325"/>
      <c r="I19" s="325"/>
      <c r="J19" s="325"/>
      <c r="K19" s="325"/>
      <c r="L19" s="325"/>
      <c r="M19" s="614">
        <f>'[2]18-ЛЕКОВИ'!$I$153</f>
        <v>307697142.05</v>
      </c>
      <c r="N19" s="615"/>
      <c r="O19" s="615"/>
      <c r="P19" s="615"/>
      <c r="Q19" s="616"/>
      <c r="W19" s="285"/>
    </row>
    <row r="20" spans="3:23" s="280" customFormat="1" ht="20.25" customHeight="1">
      <c r="C20" s="325" t="s">
        <v>352</v>
      </c>
      <c r="D20" s="325"/>
      <c r="E20" s="325"/>
      <c r="F20" s="325"/>
      <c r="G20" s="325"/>
      <c r="H20" s="325"/>
      <c r="I20" s="325"/>
      <c r="J20" s="325"/>
      <c r="K20" s="325"/>
      <c r="L20" s="325"/>
      <c r="M20" s="614">
        <f>'[2]18-ЛЕКОВИ'!$I$155</f>
        <v>0</v>
      </c>
      <c r="N20" s="615"/>
      <c r="O20" s="615"/>
      <c r="P20" s="615"/>
      <c r="Q20" s="616"/>
      <c r="W20" s="285"/>
    </row>
    <row r="21" spans="3:23" s="280" customFormat="1" ht="17.25" customHeight="1" thickBot="1">
      <c r="C21" s="325" t="s">
        <v>437</v>
      </c>
      <c r="D21" s="325"/>
      <c r="E21" s="325"/>
      <c r="F21" s="325"/>
      <c r="G21" s="325"/>
      <c r="H21" s="325"/>
      <c r="I21" s="325"/>
      <c r="J21" s="325"/>
      <c r="K21" s="325"/>
      <c r="L21" s="325"/>
      <c r="M21" s="627">
        <f>'[2]18-ЛЕКОВИ'!$I$157</f>
        <v>250334338.11999997</v>
      </c>
      <c r="N21" s="628"/>
      <c r="O21" s="628"/>
      <c r="P21" s="628"/>
      <c r="Q21" s="629"/>
      <c r="W21" s="285"/>
    </row>
    <row r="22" spans="3:17" s="274" customFormat="1" ht="13.5" customHeight="1" thickTop="1">
      <c r="C22" s="326" t="s">
        <v>30</v>
      </c>
      <c r="D22" s="326"/>
      <c r="E22" s="326"/>
      <c r="F22" s="326"/>
      <c r="G22" s="326"/>
      <c r="H22" s="326"/>
      <c r="I22" s="326"/>
      <c r="J22" s="326"/>
      <c r="K22" s="326"/>
      <c r="L22" s="326"/>
      <c r="M22" s="624">
        <f>SUM(M18:Q21)</f>
        <v>599611270.6899999</v>
      </c>
      <c r="N22" s="624"/>
      <c r="O22" s="624"/>
      <c r="P22" s="624"/>
      <c r="Q22" s="624"/>
    </row>
    <row r="23" spans="3:17" s="274" customFormat="1" ht="13.5" customHeight="1"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287"/>
      <c r="O23" s="346"/>
      <c r="P23" s="287"/>
      <c r="Q23" s="287"/>
    </row>
    <row r="24" spans="3:17" s="274" customFormat="1" ht="13.5" customHeight="1"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7"/>
      <c r="N24" s="287"/>
      <c r="O24" s="346"/>
      <c r="P24" s="287"/>
      <c r="Q24" s="287"/>
    </row>
    <row r="25" spans="3:17" s="274" customFormat="1" ht="13.5" customHeight="1"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7"/>
      <c r="N25" s="287"/>
      <c r="O25" s="346"/>
      <c r="P25" s="287"/>
      <c r="Q25" s="287"/>
    </row>
    <row r="26" spans="3:17" s="274" customFormat="1" ht="13.5" customHeight="1">
      <c r="C26" s="274" t="s">
        <v>434</v>
      </c>
      <c r="M26" s="281"/>
      <c r="N26" s="281"/>
      <c r="O26" s="344"/>
      <c r="P26" s="281"/>
      <c r="Q26" s="281"/>
    </row>
    <row r="27" spans="3:17" s="274" customFormat="1" ht="13.5" customHeight="1">
      <c r="C27" s="274" t="s">
        <v>180</v>
      </c>
      <c r="M27" s="281"/>
      <c r="N27" s="281"/>
      <c r="O27" s="344"/>
      <c r="P27" s="281"/>
      <c r="Q27" s="281"/>
    </row>
    <row r="28" spans="1:22" s="275" customFormat="1" ht="13.5" customHeight="1">
      <c r="A28" s="274"/>
      <c r="B28" s="274"/>
      <c r="C28" s="280" t="s">
        <v>146</v>
      </c>
      <c r="D28" s="280"/>
      <c r="E28" s="280"/>
      <c r="F28" s="280"/>
      <c r="G28" s="280"/>
      <c r="H28" s="280"/>
      <c r="I28" s="280"/>
      <c r="J28" s="280"/>
      <c r="K28" s="280"/>
      <c r="L28" s="280"/>
      <c r="M28" s="614">
        <f>'[2]16-ДИЈАЛИЗА РФЗО'!$V$21</f>
        <v>41985500</v>
      </c>
      <c r="N28" s="615"/>
      <c r="O28" s="615"/>
      <c r="P28" s="615"/>
      <c r="Q28" s="616"/>
      <c r="R28" s="274"/>
      <c r="S28" s="274"/>
      <c r="T28" s="274"/>
      <c r="U28" s="274"/>
      <c r="V28" s="288"/>
    </row>
    <row r="29" spans="1:22" ht="13.5" customHeight="1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632"/>
      <c r="N29" s="632"/>
      <c r="O29" s="632"/>
      <c r="P29" s="632"/>
      <c r="Q29" s="632"/>
      <c r="R29" s="280"/>
      <c r="S29" s="280"/>
      <c r="T29" s="280"/>
      <c r="U29" s="280"/>
      <c r="V29" s="289"/>
    </row>
    <row r="30" spans="1:21" ht="13.5" customHeight="1" thickBot="1">
      <c r="A30" s="280"/>
      <c r="B30" s="280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619"/>
      <c r="N30" s="619"/>
      <c r="O30" s="619"/>
      <c r="P30" s="619"/>
      <c r="Q30" s="619"/>
      <c r="R30" s="280"/>
      <c r="S30" s="280"/>
      <c r="T30" s="280"/>
      <c r="U30" s="280"/>
    </row>
    <row r="31" spans="1:23" ht="13.5" customHeight="1" thickTop="1">
      <c r="A31" s="280"/>
      <c r="B31" s="280"/>
      <c r="C31" s="326" t="s">
        <v>32</v>
      </c>
      <c r="D31" s="326"/>
      <c r="E31" s="326"/>
      <c r="F31" s="326"/>
      <c r="G31" s="326"/>
      <c r="H31" s="326"/>
      <c r="I31" s="326"/>
      <c r="J31" s="327"/>
      <c r="K31" s="327"/>
      <c r="L31" s="327"/>
      <c r="M31" s="624">
        <f>M28</f>
        <v>41985500</v>
      </c>
      <c r="N31" s="624"/>
      <c r="O31" s="624"/>
      <c r="P31" s="624"/>
      <c r="Q31" s="624"/>
      <c r="R31" s="280"/>
      <c r="S31" s="280"/>
      <c r="T31" s="280"/>
      <c r="U31" s="280"/>
      <c r="W31" s="290"/>
    </row>
    <row r="32" spans="1:21" ht="13.5" customHeight="1">
      <c r="A32" s="280"/>
      <c r="B32" s="280"/>
      <c r="C32" s="274"/>
      <c r="D32" s="274"/>
      <c r="E32" s="274"/>
      <c r="F32" s="274"/>
      <c r="G32" s="274"/>
      <c r="H32" s="274"/>
      <c r="I32" s="274"/>
      <c r="J32" s="280"/>
      <c r="K32" s="280"/>
      <c r="L32" s="280"/>
      <c r="M32" s="287"/>
      <c r="N32" s="287"/>
      <c r="O32" s="346"/>
      <c r="P32" s="287"/>
      <c r="Q32" s="287"/>
      <c r="R32" s="280"/>
      <c r="S32" s="280"/>
      <c r="T32" s="280"/>
      <c r="U32" s="280"/>
    </row>
    <row r="33" spans="1:21" ht="13.5" customHeight="1">
      <c r="A33" s="280"/>
      <c r="B33" s="280"/>
      <c r="C33" s="274"/>
      <c r="D33" s="274"/>
      <c r="E33" s="274"/>
      <c r="F33" s="274"/>
      <c r="G33" s="274"/>
      <c r="H33" s="274"/>
      <c r="I33" s="274"/>
      <c r="J33" s="280"/>
      <c r="K33" s="280"/>
      <c r="L33" s="280"/>
      <c r="M33" s="287"/>
      <c r="N33" s="287"/>
      <c r="O33" s="346"/>
      <c r="P33" s="287"/>
      <c r="Q33" s="287"/>
      <c r="R33" s="280"/>
      <c r="S33" s="280"/>
      <c r="T33" s="280"/>
      <c r="U33" s="280"/>
    </row>
    <row r="34" spans="1:21" ht="13.5" customHeight="1">
      <c r="A34" s="280"/>
      <c r="B34" s="280"/>
      <c r="C34" s="274"/>
      <c r="D34" s="274"/>
      <c r="E34" s="274"/>
      <c r="F34" s="274"/>
      <c r="G34" s="274"/>
      <c r="H34" s="274"/>
      <c r="I34" s="274"/>
      <c r="J34" s="280"/>
      <c r="K34" s="280"/>
      <c r="L34" s="280"/>
      <c r="M34" s="283"/>
      <c r="N34" s="283"/>
      <c r="O34" s="347"/>
      <c r="P34" s="283"/>
      <c r="Q34" s="283"/>
      <c r="R34" s="280"/>
      <c r="S34" s="280"/>
      <c r="T34" s="280"/>
      <c r="U34" s="280"/>
    </row>
    <row r="35" spans="1:23" s="275" customFormat="1" ht="13.5" customHeight="1">
      <c r="A35" s="274"/>
      <c r="B35" s="274"/>
      <c r="C35" s="274" t="s">
        <v>444</v>
      </c>
      <c r="D35" s="274"/>
      <c r="E35" s="274"/>
      <c r="F35" s="274"/>
      <c r="G35" s="274"/>
      <c r="H35" s="274"/>
      <c r="I35" s="274"/>
      <c r="J35" s="274"/>
      <c r="K35" s="274"/>
      <c r="L35" s="274"/>
      <c r="M35" s="364"/>
      <c r="N35" s="364"/>
      <c r="O35" s="364"/>
      <c r="P35" s="364"/>
      <c r="Q35" s="364"/>
      <c r="R35" s="274"/>
      <c r="S35" s="274"/>
      <c r="T35" s="274"/>
      <c r="U35" s="274"/>
      <c r="W35" s="291"/>
    </row>
    <row r="36" spans="1:23" s="275" customFormat="1" ht="13.5" customHeight="1">
      <c r="A36" s="274"/>
      <c r="B36" s="274"/>
      <c r="C36" s="187" t="s">
        <v>44</v>
      </c>
      <c r="D36" s="187"/>
      <c r="E36" s="187"/>
      <c r="F36" s="187"/>
      <c r="G36" s="187"/>
      <c r="H36" s="187"/>
      <c r="I36" s="187"/>
      <c r="J36" s="187"/>
      <c r="K36" s="292"/>
      <c r="L36" s="292"/>
      <c r="M36" s="292"/>
      <c r="N36" s="614">
        <f>'[2]20-SANITETSKI -RFZO'!$C$9</f>
        <v>53934329.72</v>
      </c>
      <c r="O36" s="615"/>
      <c r="P36" s="615"/>
      <c r="Q36" s="616"/>
      <c r="R36" s="274"/>
      <c r="S36" s="274"/>
      <c r="T36" s="274"/>
      <c r="U36" s="274"/>
      <c r="W36" s="252"/>
    </row>
    <row r="37" spans="1:23" s="275" customFormat="1" ht="13.5" customHeight="1">
      <c r="A37" s="274"/>
      <c r="B37" s="274"/>
      <c r="C37" s="187" t="s">
        <v>45</v>
      </c>
      <c r="D37" s="187"/>
      <c r="E37" s="187"/>
      <c r="F37" s="187"/>
      <c r="G37" s="187"/>
      <c r="H37" s="187"/>
      <c r="I37" s="187"/>
      <c r="J37" s="187"/>
      <c r="K37" s="292"/>
      <c r="L37" s="292"/>
      <c r="M37" s="292"/>
      <c r="N37" s="614">
        <f>'[2]20-SANITETSKI -RFZO'!$C$10</f>
        <v>15996594.83</v>
      </c>
      <c r="O37" s="615"/>
      <c r="P37" s="615"/>
      <c r="Q37" s="616"/>
      <c r="R37" s="274"/>
      <c r="S37" s="274"/>
      <c r="T37" s="274"/>
      <c r="U37" s="274"/>
      <c r="W37" s="252"/>
    </row>
    <row r="38" spans="1:23" s="275" customFormat="1" ht="13.5" customHeight="1">
      <c r="A38" s="274"/>
      <c r="B38" s="274"/>
      <c r="C38" s="187" t="s">
        <v>46</v>
      </c>
      <c r="D38" s="187"/>
      <c r="E38" s="187"/>
      <c r="F38" s="187"/>
      <c r="G38" s="187"/>
      <c r="H38" s="187"/>
      <c r="I38" s="187"/>
      <c r="J38" s="187"/>
      <c r="K38" s="292"/>
      <c r="L38" s="292"/>
      <c r="M38" s="292"/>
      <c r="N38" s="614">
        <f>'[2]20-SANITETSKI -RFZO'!$C$11</f>
        <v>116931080.83</v>
      </c>
      <c r="O38" s="615"/>
      <c r="P38" s="615"/>
      <c r="Q38" s="616"/>
      <c r="R38" s="274"/>
      <c r="S38" s="274"/>
      <c r="T38" s="274"/>
      <c r="U38" s="274"/>
      <c r="W38" s="252"/>
    </row>
    <row r="39" spans="1:23" s="275" customFormat="1" ht="13.5" customHeight="1">
      <c r="A39" s="274"/>
      <c r="B39" s="274"/>
      <c r="C39" s="187" t="s">
        <v>47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292"/>
      <c r="N39" s="614">
        <f>'[2]20-SANITETSKI -RFZO'!$C$12</f>
        <v>15150024.02</v>
      </c>
      <c r="O39" s="615"/>
      <c r="P39" s="615"/>
      <c r="Q39" s="616"/>
      <c r="R39" s="274"/>
      <c r="S39" s="274"/>
      <c r="T39" s="274"/>
      <c r="U39" s="274"/>
      <c r="W39" s="252"/>
    </row>
    <row r="40" spans="1:23" s="275" customFormat="1" ht="13.5" customHeight="1">
      <c r="A40" s="274"/>
      <c r="B40" s="274"/>
      <c r="C40" s="187" t="s">
        <v>48</v>
      </c>
      <c r="D40" s="187"/>
      <c r="E40" s="187"/>
      <c r="F40" s="187"/>
      <c r="G40" s="187"/>
      <c r="H40" s="187"/>
      <c r="I40" s="187"/>
      <c r="J40" s="187"/>
      <c r="K40" s="187"/>
      <c r="L40" s="187"/>
      <c r="M40" s="292"/>
      <c r="N40" s="614">
        <f>'[2]20-SANITETSKI -RFZO'!$C$13</f>
        <v>8891362.92</v>
      </c>
      <c r="O40" s="615"/>
      <c r="P40" s="615"/>
      <c r="Q40" s="616"/>
      <c r="R40" s="274"/>
      <c r="S40" s="274"/>
      <c r="T40" s="274"/>
      <c r="U40" s="274"/>
      <c r="W40" s="252"/>
    </row>
    <row r="41" spans="1:23" s="275" customFormat="1" ht="13.5" customHeight="1">
      <c r="A41" s="274"/>
      <c r="B41" s="274"/>
      <c r="C41" s="187" t="s">
        <v>49</v>
      </c>
      <c r="D41" s="187"/>
      <c r="E41" s="187"/>
      <c r="F41" s="187"/>
      <c r="G41" s="187"/>
      <c r="H41" s="187"/>
      <c r="I41" s="187"/>
      <c r="J41" s="187"/>
      <c r="K41" s="187"/>
      <c r="L41" s="187"/>
      <c r="M41" s="292"/>
      <c r="N41" s="614">
        <f>'[2]20-SANITETSKI -RFZO'!$C$14</f>
        <v>161202024.21</v>
      </c>
      <c r="O41" s="615"/>
      <c r="P41" s="615"/>
      <c r="Q41" s="616"/>
      <c r="R41" s="274"/>
      <c r="S41" s="274"/>
      <c r="T41" s="274"/>
      <c r="U41" s="274"/>
      <c r="W41" s="252"/>
    </row>
    <row r="42" spans="1:23" ht="13.5" customHeight="1">
      <c r="A42" s="280"/>
      <c r="B42" s="280"/>
      <c r="C42" s="187" t="s">
        <v>51</v>
      </c>
      <c r="M42" s="293"/>
      <c r="N42" s="614">
        <f>'[2]20-SANITETSKI -RFZO'!$C$15</f>
        <v>82983909.84</v>
      </c>
      <c r="O42" s="615"/>
      <c r="P42" s="615"/>
      <c r="Q42" s="616"/>
      <c r="R42" s="280"/>
      <c r="S42" s="280"/>
      <c r="T42" s="280"/>
      <c r="U42" s="280"/>
      <c r="W42" s="252"/>
    </row>
    <row r="43" spans="1:23" ht="13.5" customHeight="1" thickBot="1">
      <c r="A43" s="280"/>
      <c r="B43" s="280"/>
      <c r="D43" s="187" t="s">
        <v>50</v>
      </c>
      <c r="M43" s="293"/>
      <c r="N43" s="627"/>
      <c r="O43" s="628"/>
      <c r="P43" s="628"/>
      <c r="Q43" s="629"/>
      <c r="R43" s="280"/>
      <c r="S43" s="280"/>
      <c r="T43" s="280"/>
      <c r="U43" s="280"/>
      <c r="W43" s="252"/>
    </row>
    <row r="44" spans="1:23" ht="13.5" customHeight="1" thickTop="1">
      <c r="A44" s="280"/>
      <c r="B44" s="280"/>
      <c r="C44" s="326" t="s">
        <v>32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8"/>
      <c r="N44" s="624">
        <f>SUM(N36:Q43)</f>
        <v>455089326.37</v>
      </c>
      <c r="O44" s="624"/>
      <c r="P44" s="624"/>
      <c r="Q44" s="624"/>
      <c r="R44" s="280"/>
      <c r="S44" s="280"/>
      <c r="T44" s="280"/>
      <c r="U44" s="280"/>
      <c r="W44" s="294"/>
    </row>
    <row r="45" spans="1:21" ht="13.5" customHeight="1">
      <c r="A45" s="280"/>
      <c r="B45" s="280"/>
      <c r="C45" s="286"/>
      <c r="D45" s="295"/>
      <c r="E45" s="295"/>
      <c r="F45" s="295"/>
      <c r="G45" s="295"/>
      <c r="H45" s="295"/>
      <c r="I45" s="295"/>
      <c r="J45" s="295"/>
      <c r="K45" s="295"/>
      <c r="L45" s="295"/>
      <c r="M45" s="296"/>
      <c r="N45" s="287"/>
      <c r="O45" s="346"/>
      <c r="P45" s="287"/>
      <c r="Q45" s="287"/>
      <c r="R45" s="280"/>
      <c r="S45" s="280"/>
      <c r="T45" s="280"/>
      <c r="U45" s="280"/>
    </row>
    <row r="46" spans="1:23" ht="13.5" customHeight="1">
      <c r="A46" s="280"/>
      <c r="B46" s="280"/>
      <c r="C46" s="286"/>
      <c r="D46" s="295"/>
      <c r="E46" s="295"/>
      <c r="F46" s="295"/>
      <c r="G46" s="295"/>
      <c r="H46" s="295"/>
      <c r="I46" s="295"/>
      <c r="J46" s="295"/>
      <c r="K46" s="295"/>
      <c r="L46" s="295"/>
      <c r="M46" s="296"/>
      <c r="N46" s="287"/>
      <c r="O46" s="346"/>
      <c r="P46" s="287"/>
      <c r="Q46" s="287"/>
      <c r="R46" s="280"/>
      <c r="S46" s="280"/>
      <c r="T46" s="280"/>
      <c r="U46" s="280"/>
      <c r="W46" s="290"/>
    </row>
    <row r="47" spans="1:21" ht="13.5" customHeight="1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625"/>
      <c r="N47" s="625"/>
      <c r="O47" s="625"/>
      <c r="P47" s="625"/>
      <c r="Q47" s="625"/>
      <c r="R47" s="280"/>
      <c r="S47" s="280"/>
      <c r="T47" s="280"/>
      <c r="U47" s="280"/>
    </row>
    <row r="48" spans="1:21" s="275" customFormat="1" ht="13.5" customHeight="1">
      <c r="A48" s="274"/>
      <c r="B48" s="274"/>
      <c r="C48" s="274" t="s">
        <v>181</v>
      </c>
      <c r="D48" s="274"/>
      <c r="E48" s="274"/>
      <c r="F48" s="274"/>
      <c r="G48" s="274"/>
      <c r="H48" s="274"/>
      <c r="I48" s="274"/>
      <c r="J48" s="274"/>
      <c r="K48" s="274"/>
      <c r="L48" s="274"/>
      <c r="M48" s="283"/>
      <c r="N48" s="630"/>
      <c r="O48" s="630"/>
      <c r="P48" s="630"/>
      <c r="Q48" s="630"/>
      <c r="R48" s="274"/>
      <c r="S48" s="274"/>
      <c r="T48" s="274"/>
      <c r="U48" s="274"/>
    </row>
    <row r="49" spans="1:21" s="275" customFormat="1" ht="13.5" customHeight="1" thickBot="1">
      <c r="A49" s="274"/>
      <c r="B49" s="274"/>
      <c r="C49" s="280" t="s">
        <v>182</v>
      </c>
      <c r="D49" s="280"/>
      <c r="E49" s="280"/>
      <c r="F49" s="280"/>
      <c r="G49" s="280"/>
      <c r="H49" s="280"/>
      <c r="I49" s="280"/>
      <c r="J49" s="280"/>
      <c r="K49" s="280"/>
      <c r="L49" s="280"/>
      <c r="M49" s="366"/>
      <c r="N49" s="617">
        <f>'[2]17-KRV'!$F$79</f>
        <v>39794269.13999999</v>
      </c>
      <c r="O49" s="617"/>
      <c r="P49" s="617"/>
      <c r="Q49" s="617"/>
      <c r="R49" s="274"/>
      <c r="S49" s="274"/>
      <c r="T49" s="274"/>
      <c r="U49" s="274"/>
    </row>
    <row r="50" spans="1:23" ht="13.5" customHeight="1" thickTop="1">
      <c r="A50" s="280"/>
      <c r="B50" s="280"/>
      <c r="C50" s="326" t="s">
        <v>30</v>
      </c>
      <c r="D50" s="326"/>
      <c r="E50" s="327"/>
      <c r="F50" s="327"/>
      <c r="G50" s="327"/>
      <c r="H50" s="327"/>
      <c r="I50" s="327"/>
      <c r="J50" s="327"/>
      <c r="K50" s="327"/>
      <c r="L50" s="327"/>
      <c r="M50" s="365"/>
      <c r="N50" s="618">
        <f>SUM(N49)</f>
        <v>39794269.13999999</v>
      </c>
      <c r="O50" s="618"/>
      <c r="P50" s="618"/>
      <c r="Q50" s="618"/>
      <c r="R50" s="280"/>
      <c r="S50" s="280"/>
      <c r="T50" s="280"/>
      <c r="U50" s="280"/>
      <c r="W50" s="290"/>
    </row>
    <row r="51" spans="1:21" ht="13.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348"/>
      <c r="P51" s="280"/>
      <c r="Q51" s="280"/>
      <c r="R51" s="280"/>
      <c r="S51" s="280"/>
      <c r="T51" s="280"/>
      <c r="U51" s="280"/>
    </row>
    <row r="52" spans="1:21" ht="13.5" customHeight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348"/>
      <c r="P52" s="280"/>
      <c r="Q52" s="280"/>
      <c r="R52" s="280"/>
      <c r="S52" s="280"/>
      <c r="T52" s="280"/>
      <c r="U52" s="280"/>
    </row>
    <row r="53" spans="13:17" ht="13.5" customHeight="1">
      <c r="M53" s="623"/>
      <c r="N53" s="623"/>
      <c r="O53" s="623"/>
      <c r="P53" s="623"/>
      <c r="Q53" s="623"/>
    </row>
    <row r="54" ht="13.5" customHeight="1"/>
    <row r="55" ht="13.5" customHeight="1"/>
    <row r="56" ht="13.5" customHeight="1">
      <c r="J56" s="274">
        <v>16</v>
      </c>
    </row>
    <row r="57" ht="13.5" customHeight="1"/>
    <row r="58" ht="13.5" customHeight="1"/>
    <row r="60" ht="12.75">
      <c r="J60" s="275"/>
    </row>
    <row r="68" spans="2:20" s="276" customFormat="1" ht="18.75">
      <c r="B68" s="276" t="s">
        <v>150</v>
      </c>
      <c r="C68" s="621" t="s">
        <v>542</v>
      </c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621"/>
      <c r="Q68" s="621"/>
      <c r="R68" s="621"/>
      <c r="S68" s="621"/>
      <c r="T68" s="621"/>
    </row>
    <row r="69" spans="5:17" s="276" customFormat="1" ht="18.75">
      <c r="E69" s="621" t="s">
        <v>0</v>
      </c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</row>
    <row r="70" s="276" customFormat="1" ht="18.75">
      <c r="O70" s="349"/>
    </row>
    <row r="71" s="276" customFormat="1" ht="18.75">
      <c r="O71" s="349"/>
    </row>
    <row r="72" ht="12.75">
      <c r="W72" s="290"/>
    </row>
    <row r="76" spans="2:33" ht="32.25" customHeight="1">
      <c r="B76" s="334" t="s">
        <v>36</v>
      </c>
      <c r="C76" s="620" t="s">
        <v>438</v>
      </c>
      <c r="D76" s="620"/>
      <c r="E76" s="620"/>
      <c r="F76" s="620"/>
      <c r="G76" s="620"/>
      <c r="H76" s="620"/>
      <c r="I76" s="620"/>
      <c r="J76" s="620"/>
      <c r="K76" s="620"/>
      <c r="L76" s="620"/>
      <c r="M76" s="620"/>
      <c r="N76" s="620"/>
      <c r="O76" s="350"/>
      <c r="P76" s="613">
        <f>'[2]19-УГРАДНИ '!$AP$10</f>
        <v>26266171.400000002</v>
      </c>
      <c r="Q76" s="613"/>
      <c r="R76" s="613"/>
      <c r="S76" s="613"/>
      <c r="T76" s="613"/>
      <c r="W76" s="298"/>
      <c r="X76" s="298"/>
      <c r="Y76" s="298"/>
      <c r="Z76" s="298"/>
      <c r="AA76" s="298"/>
      <c r="AB76" s="298"/>
      <c r="AC76" s="298"/>
      <c r="AD76" s="297"/>
      <c r="AE76" s="297"/>
      <c r="AF76" s="297"/>
      <c r="AG76" s="297"/>
    </row>
    <row r="77" spans="2:33" ht="18" customHeight="1">
      <c r="B77" s="334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01"/>
      <c r="P77" s="301"/>
      <c r="Q77" s="301"/>
      <c r="R77" s="301"/>
      <c r="S77" s="301"/>
      <c r="T77" s="299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</row>
    <row r="78" spans="2:33" ht="18" customHeight="1">
      <c r="B78" s="334" t="s">
        <v>37</v>
      </c>
      <c r="C78" s="336" t="s">
        <v>439</v>
      </c>
      <c r="D78" s="336"/>
      <c r="E78" s="336"/>
      <c r="F78" s="336"/>
      <c r="G78" s="336"/>
      <c r="H78" s="336"/>
      <c r="I78" s="336"/>
      <c r="J78" s="336"/>
      <c r="K78" s="336"/>
      <c r="L78" s="336"/>
      <c r="M78" s="337"/>
      <c r="N78" s="337"/>
      <c r="O78" s="350"/>
      <c r="P78" s="613">
        <f>'[2]19-УГРАДНИ '!$AP$169</f>
        <v>18006594.1</v>
      </c>
      <c r="Q78" s="613"/>
      <c r="R78" s="613"/>
      <c r="S78" s="613"/>
      <c r="T78" s="613"/>
      <c r="W78" s="298"/>
      <c r="X78" s="298"/>
      <c r="Y78" s="298"/>
      <c r="Z78" s="298"/>
      <c r="AA78" s="298"/>
      <c r="AB78" s="298"/>
      <c r="AC78" s="297"/>
      <c r="AD78" s="297"/>
      <c r="AE78" s="297"/>
      <c r="AF78" s="297"/>
      <c r="AG78" s="300"/>
    </row>
    <row r="79" spans="2:33" ht="18" customHeight="1">
      <c r="B79" s="334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7"/>
      <c r="N79" s="337"/>
      <c r="O79" s="301"/>
      <c r="P79" s="301"/>
      <c r="Q79" s="301"/>
      <c r="R79" s="301"/>
      <c r="S79" s="301"/>
      <c r="T79" s="299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300"/>
    </row>
    <row r="80" spans="2:33" ht="18" customHeight="1">
      <c r="B80" s="334" t="s">
        <v>39</v>
      </c>
      <c r="C80" s="336" t="s">
        <v>433</v>
      </c>
      <c r="D80" s="336"/>
      <c r="E80" s="336"/>
      <c r="F80" s="336"/>
      <c r="G80" s="336"/>
      <c r="H80" s="336"/>
      <c r="I80" s="336"/>
      <c r="J80" s="336"/>
      <c r="K80" s="336"/>
      <c r="L80" s="336"/>
      <c r="M80" s="337"/>
      <c r="N80" s="337"/>
      <c r="O80" s="350"/>
      <c r="P80" s="613">
        <f>'[2]19-УГРАДНИ '!$AP$257</f>
        <v>6761185.2</v>
      </c>
      <c r="Q80" s="613"/>
      <c r="R80" s="613"/>
      <c r="S80" s="613"/>
      <c r="T80" s="613"/>
      <c r="W80" s="298"/>
      <c r="X80" s="298"/>
      <c r="Y80" s="298"/>
      <c r="Z80" s="298"/>
      <c r="AA80" s="298"/>
      <c r="AB80" s="298"/>
      <c r="AC80" s="298"/>
      <c r="AD80" s="297"/>
      <c r="AE80" s="297"/>
      <c r="AF80" s="297"/>
      <c r="AG80" s="300"/>
    </row>
    <row r="81" spans="2:33" ht="18" customHeight="1">
      <c r="B81" s="334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7"/>
      <c r="N81" s="337"/>
      <c r="O81" s="301"/>
      <c r="P81" s="301"/>
      <c r="Q81" s="301"/>
      <c r="R81" s="301"/>
      <c r="S81" s="301"/>
      <c r="T81" s="299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300"/>
    </row>
    <row r="82" spans="2:33" ht="18" customHeight="1">
      <c r="B82" s="334" t="s">
        <v>40</v>
      </c>
      <c r="C82" s="336" t="s">
        <v>38</v>
      </c>
      <c r="D82" s="336"/>
      <c r="E82" s="336"/>
      <c r="F82" s="336"/>
      <c r="G82" s="336"/>
      <c r="H82" s="336"/>
      <c r="I82" s="336"/>
      <c r="J82" s="336"/>
      <c r="K82" s="336"/>
      <c r="L82" s="336"/>
      <c r="M82" s="337"/>
      <c r="N82" s="337"/>
      <c r="O82" s="350"/>
      <c r="P82" s="613">
        <f>'[2]19-УГРАДНИ '!$AP$277</f>
        <v>60081516</v>
      </c>
      <c r="Q82" s="613"/>
      <c r="R82" s="613"/>
      <c r="S82" s="613"/>
      <c r="T82" s="613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301"/>
    </row>
    <row r="83" spans="2:33" ht="18" customHeight="1">
      <c r="B83" s="334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7"/>
      <c r="N83" s="337"/>
      <c r="O83" s="301"/>
      <c r="P83" s="301"/>
      <c r="Q83" s="301"/>
      <c r="R83" s="301"/>
      <c r="S83" s="301"/>
      <c r="T83" s="299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300"/>
    </row>
    <row r="84" spans="2:33" ht="18" customHeight="1">
      <c r="B84" s="334" t="s">
        <v>41</v>
      </c>
      <c r="C84" s="336" t="s">
        <v>35</v>
      </c>
      <c r="D84" s="336"/>
      <c r="E84" s="336"/>
      <c r="F84" s="336"/>
      <c r="G84" s="336"/>
      <c r="H84" s="336"/>
      <c r="I84" s="336"/>
      <c r="J84" s="336"/>
      <c r="K84" s="336"/>
      <c r="L84" s="336"/>
      <c r="M84" s="337"/>
      <c r="N84" s="337"/>
      <c r="O84" s="350"/>
      <c r="P84" s="613">
        <f>'[2]19-УГРАДНИ '!$AP$414</f>
        <v>385394.9</v>
      </c>
      <c r="Q84" s="613"/>
      <c r="R84" s="613"/>
      <c r="S84" s="613"/>
      <c r="T84" s="613"/>
      <c r="W84" s="298"/>
      <c r="X84" s="298"/>
      <c r="Y84" s="298"/>
      <c r="Z84" s="298"/>
      <c r="AA84" s="298"/>
      <c r="AB84" s="298"/>
      <c r="AC84" s="298"/>
      <c r="AD84" s="298"/>
      <c r="AE84" s="298"/>
      <c r="AF84" s="297"/>
      <c r="AG84" s="300"/>
    </row>
    <row r="85" spans="2:33" ht="18" customHeight="1">
      <c r="B85" s="334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7"/>
      <c r="N85" s="337"/>
      <c r="O85" s="338"/>
      <c r="P85" s="338"/>
      <c r="Q85" s="338"/>
      <c r="R85" s="338"/>
      <c r="S85" s="338"/>
      <c r="T85" s="299"/>
      <c r="W85" s="298"/>
      <c r="X85" s="298"/>
      <c r="Y85" s="298"/>
      <c r="Z85" s="298"/>
      <c r="AA85" s="298"/>
      <c r="AB85" s="298"/>
      <c r="AC85" s="298"/>
      <c r="AD85" s="298"/>
      <c r="AE85" s="298"/>
      <c r="AF85" s="297"/>
      <c r="AG85" s="300"/>
    </row>
    <row r="86" spans="2:33" ht="18" customHeight="1" thickBot="1">
      <c r="B86" s="335" t="s">
        <v>70</v>
      </c>
      <c r="C86" s="339" t="s">
        <v>42</v>
      </c>
      <c r="D86" s="339"/>
      <c r="E86" s="339"/>
      <c r="F86" s="339"/>
      <c r="G86" s="339"/>
      <c r="H86" s="339"/>
      <c r="I86" s="339"/>
      <c r="J86" s="339"/>
      <c r="K86" s="339"/>
      <c r="L86" s="339"/>
      <c r="M86" s="340"/>
      <c r="N86" s="340"/>
      <c r="O86" s="351"/>
      <c r="P86" s="612">
        <f>'[2]19-УГРАДНИ '!$AP$430</f>
        <v>7376605.96</v>
      </c>
      <c r="Q86" s="612"/>
      <c r="R86" s="612"/>
      <c r="S86" s="612"/>
      <c r="T86" s="612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30"/>
    </row>
    <row r="87" spans="2:20" ht="25.5" customHeight="1" thickBot="1" thickTop="1">
      <c r="B87" s="331" t="s">
        <v>172</v>
      </c>
      <c r="C87" s="331"/>
      <c r="D87" s="331"/>
      <c r="E87" s="331"/>
      <c r="F87" s="331"/>
      <c r="G87" s="331"/>
      <c r="H87" s="331"/>
      <c r="I87" s="331"/>
      <c r="J87" s="331"/>
      <c r="K87" s="332"/>
      <c r="L87" s="332"/>
      <c r="M87" s="333"/>
      <c r="N87" s="333"/>
      <c r="O87" s="352"/>
      <c r="P87" s="626">
        <f>SUM(P76:T86)</f>
        <v>118877467.56</v>
      </c>
      <c r="Q87" s="626"/>
      <c r="R87" s="626"/>
      <c r="S87" s="626"/>
      <c r="T87" s="626"/>
    </row>
    <row r="88" spans="2:20" ht="18" customHeight="1" thickTop="1"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622"/>
      <c r="P88" s="622"/>
      <c r="Q88" s="622"/>
      <c r="R88" s="622"/>
      <c r="S88" s="622"/>
      <c r="T88" s="299"/>
    </row>
    <row r="89" spans="2:20" ht="18" customHeight="1"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353"/>
      <c r="P89" s="297"/>
      <c r="Q89" s="297"/>
      <c r="R89" s="297"/>
      <c r="S89" s="299"/>
      <c r="T89" s="299"/>
    </row>
    <row r="90" spans="2:20" ht="12.75"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354"/>
      <c r="P90" s="299"/>
      <c r="Q90" s="299"/>
      <c r="R90" s="299"/>
      <c r="S90" s="299"/>
      <c r="T90" s="299"/>
    </row>
    <row r="91" spans="2:20" ht="12.75"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354"/>
      <c r="P91" s="299"/>
      <c r="Q91" s="299"/>
      <c r="R91" s="299"/>
      <c r="S91" s="299"/>
      <c r="T91" s="299"/>
    </row>
    <row r="92" spans="2:20" ht="12.75"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354"/>
      <c r="P92" s="299"/>
      <c r="Q92" s="299"/>
      <c r="R92" s="299"/>
      <c r="S92" s="299"/>
      <c r="T92" s="299"/>
    </row>
    <row r="93" spans="2:20" ht="12.75"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354"/>
      <c r="P93" s="299"/>
      <c r="Q93" s="299"/>
      <c r="R93" s="299"/>
      <c r="S93" s="299"/>
      <c r="T93" s="299"/>
    </row>
    <row r="94" spans="2:20" ht="12.75"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354"/>
      <c r="P94" s="299"/>
      <c r="Q94" s="299"/>
      <c r="R94" s="299"/>
      <c r="S94" s="299"/>
      <c r="T94" s="299"/>
    </row>
    <row r="95" spans="2:20" ht="12.75"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354"/>
      <c r="P95" s="299"/>
      <c r="Q95" s="299"/>
      <c r="R95" s="299"/>
      <c r="S95" s="299"/>
      <c r="T95" s="299"/>
    </row>
    <row r="96" spans="2:20" ht="12.75"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354"/>
      <c r="P96" s="299"/>
      <c r="Q96" s="299"/>
      <c r="R96" s="299"/>
      <c r="S96" s="299"/>
      <c r="T96" s="299"/>
    </row>
    <row r="97" spans="2:20" ht="12.75"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354"/>
      <c r="P97" s="299"/>
      <c r="Q97" s="299"/>
      <c r="R97" s="299"/>
      <c r="S97" s="299"/>
      <c r="T97" s="299"/>
    </row>
    <row r="98" spans="2:20" ht="12.75"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354"/>
      <c r="P98" s="299"/>
      <c r="Q98" s="299"/>
      <c r="R98" s="299"/>
      <c r="S98" s="299"/>
      <c r="T98" s="299"/>
    </row>
    <row r="99" spans="2:20" ht="12.75"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354"/>
      <c r="P99" s="299"/>
      <c r="Q99" s="299"/>
      <c r="R99" s="299"/>
      <c r="S99" s="299"/>
      <c r="T99" s="299"/>
    </row>
    <row r="100" spans="2:20" ht="12.75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354"/>
      <c r="P100" s="299"/>
      <c r="Q100" s="299"/>
      <c r="R100" s="299"/>
      <c r="S100" s="299"/>
      <c r="T100" s="299"/>
    </row>
    <row r="101" spans="2:20" ht="12.75"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354"/>
      <c r="P101" s="299"/>
      <c r="Q101" s="299"/>
      <c r="R101" s="299"/>
      <c r="S101" s="299"/>
      <c r="T101" s="299"/>
    </row>
    <row r="102" spans="2:20" ht="12.75"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354"/>
      <c r="P102" s="299"/>
      <c r="Q102" s="299"/>
      <c r="R102" s="299"/>
      <c r="S102" s="299"/>
      <c r="T102" s="299"/>
    </row>
    <row r="103" spans="2:20" ht="12.75"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354"/>
      <c r="P103" s="299"/>
      <c r="Q103" s="299"/>
      <c r="R103" s="299"/>
      <c r="S103" s="299"/>
      <c r="T103" s="299"/>
    </row>
    <row r="104" spans="2:20" ht="12.75"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354"/>
      <c r="P104" s="299"/>
      <c r="Q104" s="299"/>
      <c r="R104" s="299"/>
      <c r="S104" s="299"/>
      <c r="T104" s="299"/>
    </row>
    <row r="105" spans="2:20" ht="12.75"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354"/>
      <c r="P105" s="299"/>
      <c r="Q105" s="299"/>
      <c r="R105" s="299"/>
      <c r="S105" s="299"/>
      <c r="T105" s="299"/>
    </row>
    <row r="106" spans="2:20" ht="12.75"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354"/>
      <c r="P106" s="299"/>
      <c r="Q106" s="299"/>
      <c r="R106" s="299"/>
      <c r="S106" s="299"/>
      <c r="T106" s="299"/>
    </row>
    <row r="107" spans="2:20" ht="12.75"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354"/>
      <c r="P107" s="299"/>
      <c r="Q107" s="299"/>
      <c r="R107" s="299"/>
      <c r="S107" s="299"/>
      <c r="T107" s="299"/>
    </row>
    <row r="108" spans="2:20" ht="12.75"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354"/>
      <c r="P108" s="299"/>
      <c r="Q108" s="299"/>
      <c r="R108" s="299"/>
      <c r="S108" s="299"/>
      <c r="T108" s="299"/>
    </row>
    <row r="109" spans="2:20" ht="12.75"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354"/>
      <c r="P109" s="299"/>
      <c r="Q109" s="299"/>
      <c r="R109" s="299"/>
      <c r="S109" s="299"/>
      <c r="T109" s="299"/>
    </row>
    <row r="110" spans="2:20" ht="12.75"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354"/>
      <c r="P110" s="299"/>
      <c r="Q110" s="299"/>
      <c r="R110" s="299"/>
      <c r="S110" s="299"/>
      <c r="T110" s="299"/>
    </row>
    <row r="111" spans="2:20" ht="12.75"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354"/>
      <c r="P111" s="299"/>
      <c r="Q111" s="299"/>
      <c r="R111" s="299"/>
      <c r="S111" s="299"/>
      <c r="T111" s="299"/>
    </row>
    <row r="112" spans="2:20" ht="12.75"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354"/>
      <c r="P112" s="299"/>
      <c r="Q112" s="299"/>
      <c r="R112" s="299"/>
      <c r="S112" s="299"/>
      <c r="T112" s="299"/>
    </row>
    <row r="113" spans="2:20" ht="12.75"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354"/>
      <c r="P113" s="299"/>
      <c r="Q113" s="299"/>
      <c r="R113" s="299"/>
      <c r="S113" s="299"/>
      <c r="T113" s="299"/>
    </row>
    <row r="114" spans="2:20" ht="12.75"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354"/>
      <c r="P114" s="299"/>
      <c r="Q114" s="299"/>
      <c r="R114" s="299"/>
      <c r="S114" s="299"/>
      <c r="T114" s="299"/>
    </row>
    <row r="115" spans="2:20" ht="12.75"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354"/>
      <c r="P115" s="299"/>
      <c r="Q115" s="299"/>
      <c r="R115" s="299"/>
      <c r="S115" s="299"/>
      <c r="T115" s="299"/>
    </row>
    <row r="116" spans="2:20" ht="12.75"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354"/>
      <c r="P116" s="299"/>
      <c r="Q116" s="299"/>
      <c r="R116" s="299"/>
      <c r="S116" s="299"/>
      <c r="T116" s="299"/>
    </row>
    <row r="117" spans="2:20" ht="12.75"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354"/>
      <c r="P117" s="299"/>
      <c r="Q117" s="299"/>
      <c r="R117" s="299"/>
      <c r="S117" s="299"/>
      <c r="T117" s="299"/>
    </row>
    <row r="118" spans="2:20" ht="12.75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354"/>
      <c r="P118" s="299"/>
      <c r="Q118" s="299"/>
      <c r="R118" s="299"/>
      <c r="S118" s="299"/>
      <c r="T118" s="299"/>
    </row>
    <row r="119" spans="2:20" ht="12.75"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354"/>
      <c r="P119" s="299"/>
      <c r="Q119" s="299"/>
      <c r="R119" s="299"/>
      <c r="S119" s="299"/>
      <c r="T119" s="299"/>
    </row>
    <row r="120" spans="2:20" ht="12.75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354"/>
      <c r="P120" s="299"/>
      <c r="Q120" s="299"/>
      <c r="R120" s="299"/>
      <c r="S120" s="299"/>
      <c r="T120" s="299"/>
    </row>
    <row r="121" spans="2:20" ht="12.75"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354"/>
      <c r="P121" s="299"/>
      <c r="Q121" s="299"/>
      <c r="R121" s="299"/>
      <c r="S121" s="299"/>
      <c r="T121" s="299"/>
    </row>
    <row r="122" spans="2:20" ht="12.75"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354"/>
      <c r="P122" s="299"/>
      <c r="Q122" s="299"/>
      <c r="R122" s="299"/>
      <c r="S122" s="299"/>
      <c r="T122" s="299"/>
    </row>
    <row r="123" spans="2:20" ht="12.75"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354"/>
      <c r="P123" s="299"/>
      <c r="Q123" s="299"/>
      <c r="R123" s="299"/>
      <c r="S123" s="299"/>
      <c r="T123" s="299"/>
    </row>
  </sheetData>
  <sheetProtection/>
  <mergeCells count="35">
    <mergeCell ref="B14:T14"/>
    <mergeCell ref="M22:Q22"/>
    <mergeCell ref="M28:Q28"/>
    <mergeCell ref="M29:Q29"/>
    <mergeCell ref="M21:Q21"/>
    <mergeCell ref="M20:Q20"/>
    <mergeCell ref="M17:Q17"/>
    <mergeCell ref="M18:Q18"/>
    <mergeCell ref="N41:Q41"/>
    <mergeCell ref="N48:Q48"/>
    <mergeCell ref="N37:Q37"/>
    <mergeCell ref="N39:Q39"/>
    <mergeCell ref="N40:Q40"/>
    <mergeCell ref="C68:T68"/>
    <mergeCell ref="N44:Q44"/>
    <mergeCell ref="O88:S88"/>
    <mergeCell ref="M53:Q53"/>
    <mergeCell ref="M31:Q31"/>
    <mergeCell ref="M47:Q47"/>
    <mergeCell ref="N36:Q36"/>
    <mergeCell ref="P78:T78"/>
    <mergeCell ref="P80:T80"/>
    <mergeCell ref="N38:Q38"/>
    <mergeCell ref="P87:T87"/>
    <mergeCell ref="N42:Q43"/>
    <mergeCell ref="P86:T86"/>
    <mergeCell ref="P82:T82"/>
    <mergeCell ref="P84:T84"/>
    <mergeCell ref="M19:Q19"/>
    <mergeCell ref="N49:Q49"/>
    <mergeCell ref="N50:Q50"/>
    <mergeCell ref="M30:Q30"/>
    <mergeCell ref="C76:N76"/>
    <mergeCell ref="E69:Q69"/>
    <mergeCell ref="P76:T76"/>
  </mergeCells>
  <printOptions/>
  <pageMargins left="0.7480314960629921" right="0.15748031496062992" top="0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M20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6384" width="9.140625" style="187" customWidth="1"/>
  </cols>
  <sheetData>
    <row r="12" spans="2:13" ht="90">
      <c r="B12" s="633" t="s">
        <v>21</v>
      </c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</row>
    <row r="13" spans="2:13" ht="90">
      <c r="B13" s="633" t="s">
        <v>303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</row>
    <row r="20" ht="12.75">
      <c r="J20" s="187" t="s">
        <v>446</v>
      </c>
    </row>
  </sheetData>
  <sheetProtection/>
  <mergeCells count="2">
    <mergeCell ref="B12:M12"/>
    <mergeCell ref="B13:M1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J48"/>
  <sheetViews>
    <sheetView zoomScalePageLayoutView="0" workbookViewId="0" topLeftCell="A1">
      <selection activeCell="N19" sqref="N19"/>
    </sheetView>
  </sheetViews>
  <sheetFormatPr defaultColWidth="9.140625" defaultRowHeight="12.75"/>
  <sheetData>
    <row r="7" ht="12.75">
      <c r="H7" t="s">
        <v>23</v>
      </c>
    </row>
    <row r="8" spans="2:4" ht="12.75">
      <c r="B8" s="1" t="s">
        <v>195</v>
      </c>
      <c r="C8" s="1"/>
      <c r="D8" s="1"/>
    </row>
    <row r="9" spans="2:8" ht="12.75">
      <c r="B9" s="1" t="s">
        <v>196</v>
      </c>
      <c r="C9" s="1"/>
      <c r="D9" s="1"/>
      <c r="H9" t="s">
        <v>22</v>
      </c>
    </row>
    <row r="10" spans="2:4" ht="12.75">
      <c r="B10" s="1" t="s">
        <v>197</v>
      </c>
      <c r="C10" s="1"/>
      <c r="D10" s="1"/>
    </row>
    <row r="11" spans="2:4" ht="12.75">
      <c r="B11" s="1" t="s">
        <v>198</v>
      </c>
      <c r="C11" s="1"/>
      <c r="D11" s="1"/>
    </row>
    <row r="12" spans="2:4" ht="12.75">
      <c r="B12" s="1" t="s">
        <v>199</v>
      </c>
      <c r="C12" s="1"/>
      <c r="D12" s="1"/>
    </row>
    <row r="13" ht="12.75">
      <c r="B13" s="1" t="s">
        <v>200</v>
      </c>
    </row>
    <row r="22" spans="2:10" ht="15">
      <c r="B22" s="4" t="s">
        <v>1</v>
      </c>
      <c r="C22" s="4"/>
      <c r="D22" s="4"/>
      <c r="E22" s="4"/>
      <c r="F22" s="4"/>
      <c r="G22" s="4"/>
      <c r="H22" s="4"/>
      <c r="I22" s="4"/>
      <c r="J22" s="4"/>
    </row>
    <row r="23" spans="3:7" ht="15">
      <c r="C23" s="2" t="s">
        <v>185</v>
      </c>
      <c r="D23" s="2"/>
      <c r="E23" s="2"/>
      <c r="F23" s="2"/>
      <c r="G23" s="2"/>
    </row>
    <row r="27" spans="1:10" ht="15">
      <c r="A27" s="2"/>
      <c r="B27" s="2" t="s">
        <v>2</v>
      </c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 t="s">
        <v>184</v>
      </c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 t="s">
        <v>24</v>
      </c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 t="s">
        <v>43</v>
      </c>
      <c r="H37" s="2"/>
      <c r="I37" s="2"/>
      <c r="J37" s="2"/>
    </row>
    <row r="38" spans="1:10" ht="15">
      <c r="A38" s="2"/>
      <c r="B38" s="5"/>
      <c r="C38" s="5"/>
      <c r="D38" s="5"/>
      <c r="E38" s="2"/>
      <c r="F38" s="2"/>
      <c r="G38" s="2"/>
      <c r="H38" s="2"/>
      <c r="I38" s="2"/>
      <c r="J38" s="2"/>
    </row>
    <row r="39" spans="1:10" ht="15">
      <c r="A39" s="2"/>
      <c r="B39" s="5"/>
      <c r="C39" s="5"/>
      <c r="D39" s="5"/>
      <c r="E39" s="2"/>
      <c r="F39" s="2"/>
      <c r="G39" s="2"/>
      <c r="H39" s="2"/>
      <c r="I39" s="2"/>
      <c r="J39" s="2"/>
    </row>
    <row r="40" spans="1:10" ht="15">
      <c r="A40" s="2"/>
      <c r="B40" s="5"/>
      <c r="C40" s="5"/>
      <c r="D40" s="5"/>
      <c r="E40" s="2"/>
      <c r="F40" s="2"/>
      <c r="G40" s="3"/>
      <c r="H40" s="3"/>
      <c r="I40" s="3"/>
      <c r="J40" s="2"/>
    </row>
    <row r="41" spans="1:10" ht="15">
      <c r="A41" s="2"/>
      <c r="B41" s="5"/>
      <c r="C41" s="5"/>
      <c r="D41" s="5"/>
      <c r="E41" s="2"/>
      <c r="F41" s="2"/>
      <c r="G41" s="2"/>
      <c r="H41" s="2"/>
      <c r="I41" s="2"/>
      <c r="J41" s="2"/>
    </row>
    <row r="42" spans="1:10" ht="15">
      <c r="A42" s="2"/>
      <c r="B42" s="5"/>
      <c r="C42" s="5"/>
      <c r="D42" s="5"/>
      <c r="E42" s="2"/>
      <c r="F42" s="2"/>
      <c r="G42" s="2"/>
      <c r="H42" s="2"/>
      <c r="I42" s="2"/>
      <c r="J42" s="2"/>
    </row>
    <row r="43" spans="1:10" ht="15">
      <c r="A43" s="2"/>
      <c r="B43" s="5"/>
      <c r="C43" s="5"/>
      <c r="D43" s="5"/>
      <c r="E43" s="2"/>
      <c r="F43" s="2"/>
      <c r="G43" s="2"/>
      <c r="H43" s="2"/>
      <c r="I43" s="2"/>
      <c r="J43" s="2"/>
    </row>
    <row r="44" spans="1:10" ht="15">
      <c r="A44" s="2"/>
      <c r="B44" s="5"/>
      <c r="C44" s="5"/>
      <c r="D44" s="5"/>
      <c r="E44" s="2"/>
      <c r="F44" s="2"/>
      <c r="G44" s="2"/>
      <c r="H44" s="2"/>
      <c r="I44" s="2"/>
      <c r="J44" s="2"/>
    </row>
    <row r="45" spans="1:10" ht="15">
      <c r="A45" s="2"/>
      <c r="B45" s="5"/>
      <c r="C45" s="5"/>
      <c r="D45" s="5"/>
      <c r="E45" s="2"/>
      <c r="F45" s="2"/>
      <c r="G45" s="2"/>
      <c r="H45" s="2"/>
      <c r="I45" s="2"/>
      <c r="J45" s="2"/>
    </row>
    <row r="46" spans="1:10" ht="15">
      <c r="A46" s="2"/>
      <c r="B46" s="5"/>
      <c r="C46" s="5"/>
      <c r="D46" s="5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"/>
  <sheetViews>
    <sheetView zoomScalePageLayoutView="0" workbookViewId="0" topLeftCell="A1">
      <selection activeCell="H22" sqref="H22"/>
    </sheetView>
  </sheetViews>
  <sheetFormatPr defaultColWidth="9.140625" defaultRowHeight="12.75"/>
  <cols>
    <col min="3" max="3" width="16.8515625" style="0" customWidth="1"/>
    <col min="4" max="4" width="10.28125" style="0" customWidth="1"/>
    <col min="5" max="5" width="14.00390625" style="0" customWidth="1"/>
    <col min="6" max="6" width="8.421875" style="0" customWidth="1"/>
    <col min="7" max="7" width="9.28125" style="0" bestFit="1" customWidth="1"/>
    <col min="8" max="8" width="13.57421875" style="0" customWidth="1"/>
    <col min="9" max="9" width="8.140625" style="0" customWidth="1"/>
    <col min="10" max="10" width="11.8515625" style="6" hidden="1" customWidth="1"/>
    <col min="11" max="11" width="12.421875" style="6" hidden="1" customWidth="1"/>
    <col min="12" max="19" width="9.140625" style="0" hidden="1" customWidth="1"/>
    <col min="20" max="20" width="10.421875" style="0" customWidth="1"/>
    <col min="21" max="21" width="13.8515625" style="0" customWidth="1"/>
    <col min="22" max="22" width="9.28125" style="0" customWidth="1"/>
  </cols>
  <sheetData>
    <row r="1" spans="1:23" ht="15.75">
      <c r="A1" s="23"/>
      <c r="B1" s="23"/>
      <c r="C1" s="23"/>
      <c r="D1" s="23"/>
      <c r="E1" s="23"/>
      <c r="F1" s="23"/>
      <c r="G1" s="23"/>
      <c r="H1" s="23"/>
      <c r="I1" s="23"/>
      <c r="J1" s="54"/>
      <c r="K1" s="53"/>
      <c r="L1" s="23"/>
      <c r="M1" s="23"/>
      <c r="N1" s="23"/>
      <c r="O1" s="23"/>
      <c r="P1" s="23"/>
      <c r="Q1" s="23"/>
      <c r="R1" s="53"/>
      <c r="S1" s="23"/>
      <c r="T1" s="23"/>
      <c r="U1" s="23"/>
      <c r="V1" s="53"/>
      <c r="W1" s="2"/>
    </row>
    <row r="2" spans="1:23" ht="16.5" thickBot="1">
      <c r="A2" s="16" t="s">
        <v>112</v>
      </c>
      <c r="B2" s="16"/>
      <c r="C2" s="16"/>
      <c r="D2" s="16"/>
      <c r="E2" s="16"/>
      <c r="F2" s="16" t="s">
        <v>225</v>
      </c>
      <c r="G2" s="16"/>
      <c r="H2" s="16"/>
      <c r="I2" s="16"/>
      <c r="J2" s="54"/>
      <c r="K2" s="52"/>
      <c r="L2" s="16"/>
      <c r="M2" s="16"/>
      <c r="N2" s="16"/>
      <c r="O2" s="16"/>
      <c r="P2" s="16"/>
      <c r="Q2" s="16"/>
      <c r="R2" s="52"/>
      <c r="S2" s="16"/>
      <c r="T2" s="16"/>
      <c r="U2" s="16"/>
      <c r="V2" s="52"/>
      <c r="W2" s="2"/>
    </row>
    <row r="3" spans="1:23" ht="17.25" thickBot="1" thickTop="1">
      <c r="A3" s="679" t="s">
        <v>100</v>
      </c>
      <c r="B3" s="680"/>
      <c r="C3" s="680"/>
      <c r="D3" s="683" t="s">
        <v>113</v>
      </c>
      <c r="E3" s="684"/>
      <c r="F3" s="683"/>
      <c r="G3" s="683" t="s">
        <v>114</v>
      </c>
      <c r="H3" s="684"/>
      <c r="I3" s="685"/>
      <c r="J3" s="55"/>
      <c r="K3" s="53"/>
      <c r="L3" s="23"/>
      <c r="M3" s="23"/>
      <c r="N3" s="23"/>
      <c r="O3" s="23"/>
      <c r="P3" s="23"/>
      <c r="Q3" s="23"/>
      <c r="R3" s="53"/>
      <c r="S3" s="23"/>
      <c r="T3" s="23"/>
      <c r="U3" s="23"/>
      <c r="V3" s="53"/>
      <c r="W3" s="2"/>
    </row>
    <row r="4" spans="1:23" ht="63.75" thickBot="1">
      <c r="A4" s="681"/>
      <c r="B4" s="682"/>
      <c r="C4" s="682"/>
      <c r="D4" s="79" t="s">
        <v>202</v>
      </c>
      <c r="E4" s="80" t="s">
        <v>203</v>
      </c>
      <c r="F4" s="81" t="s">
        <v>18</v>
      </c>
      <c r="G4" s="79" t="s">
        <v>202</v>
      </c>
      <c r="H4" s="80" t="s">
        <v>203</v>
      </c>
      <c r="I4" s="82" t="s">
        <v>18</v>
      </c>
      <c r="J4" s="56" t="s">
        <v>187</v>
      </c>
      <c r="K4" s="53"/>
      <c r="L4" s="23" t="s">
        <v>18</v>
      </c>
      <c r="M4" s="23"/>
      <c r="N4" s="23"/>
      <c r="O4" s="23"/>
      <c r="P4" s="83" t="s">
        <v>205</v>
      </c>
      <c r="Q4" s="84" t="s">
        <v>206</v>
      </c>
      <c r="R4" s="85" t="s">
        <v>18</v>
      </c>
      <c r="S4" s="23"/>
      <c r="T4" s="86" t="s">
        <v>223</v>
      </c>
      <c r="U4" s="87" t="s">
        <v>224</v>
      </c>
      <c r="V4" s="85" t="s">
        <v>18</v>
      </c>
      <c r="W4" s="2"/>
    </row>
    <row r="5" spans="1:23" ht="16.5" thickBot="1">
      <c r="A5" s="686" t="s">
        <v>101</v>
      </c>
      <c r="B5" s="687"/>
      <c r="C5" s="687"/>
      <c r="D5" s="88">
        <v>149338</v>
      </c>
      <c r="E5" s="89">
        <v>54249</v>
      </c>
      <c r="F5" s="90">
        <f aca="true" t="shared" si="0" ref="F5:F15">E5/D5*100</f>
        <v>36.32632015963787</v>
      </c>
      <c r="G5" s="88">
        <v>107609</v>
      </c>
      <c r="H5" s="89">
        <v>91346</v>
      </c>
      <c r="I5" s="91">
        <f aca="true" t="shared" si="1" ref="I5:I15">H5/G5*100</f>
        <v>84.88695183488369</v>
      </c>
      <c r="J5" s="92">
        <f>E5+H5</f>
        <v>145595</v>
      </c>
      <c r="K5" s="672">
        <f>J5+J6+J7</f>
        <v>343077</v>
      </c>
      <c r="L5" s="93"/>
      <c r="M5" s="93"/>
      <c r="N5" s="93"/>
      <c r="O5" s="93"/>
      <c r="P5" s="94">
        <f>D5+G5</f>
        <v>256947</v>
      </c>
      <c r="Q5" s="94">
        <f>E5+H5</f>
        <v>145595</v>
      </c>
      <c r="R5" s="95">
        <f>Q5/P5*100</f>
        <v>56.66343642852417</v>
      </c>
      <c r="S5" s="96"/>
      <c r="T5" s="636">
        <f>SUM(P5:P7)</f>
        <v>1092900</v>
      </c>
      <c r="U5" s="636">
        <f>SUM(Q5:Q7)</f>
        <v>343077</v>
      </c>
      <c r="V5" s="639">
        <f>U5/T5*100</f>
        <v>31.391435629975295</v>
      </c>
      <c r="W5" s="2"/>
    </row>
    <row r="6" spans="1:23" ht="17.25" thickBot="1" thickTop="1">
      <c r="A6" s="675" t="s">
        <v>102</v>
      </c>
      <c r="B6" s="676"/>
      <c r="C6" s="676"/>
      <c r="D6" s="69">
        <v>410862</v>
      </c>
      <c r="E6" s="75">
        <v>99131</v>
      </c>
      <c r="F6" s="72">
        <f t="shared" si="0"/>
        <v>24.127565946716903</v>
      </c>
      <c r="G6" s="69">
        <v>336627</v>
      </c>
      <c r="H6" s="75">
        <v>55807</v>
      </c>
      <c r="I6" s="76">
        <f t="shared" si="1"/>
        <v>16.578289917326895</v>
      </c>
      <c r="J6" s="57">
        <f aca="true" t="shared" si="2" ref="J6:J14">E6+H6</f>
        <v>154938</v>
      </c>
      <c r="K6" s="673"/>
      <c r="L6" s="97"/>
      <c r="M6" s="97"/>
      <c r="N6" s="97"/>
      <c r="O6" s="97"/>
      <c r="P6" s="58">
        <f aca="true" t="shared" si="3" ref="P6:Q15">D6+G6</f>
        <v>747489</v>
      </c>
      <c r="Q6" s="58">
        <f t="shared" si="3"/>
        <v>154938</v>
      </c>
      <c r="R6" s="59">
        <f aca="true" t="shared" si="4" ref="R6:R15">Q6/P6*100</f>
        <v>20.72779666322849</v>
      </c>
      <c r="S6" s="98"/>
      <c r="T6" s="637"/>
      <c r="U6" s="637"/>
      <c r="V6" s="640"/>
      <c r="W6" s="2"/>
    </row>
    <row r="7" spans="1:23" ht="17.25" thickBot="1" thickTop="1">
      <c r="A7" s="677" t="s">
        <v>103</v>
      </c>
      <c r="B7" s="678"/>
      <c r="C7" s="678"/>
      <c r="D7" s="99">
        <v>19326</v>
      </c>
      <c r="E7" s="100">
        <v>16781</v>
      </c>
      <c r="F7" s="101">
        <f t="shared" si="0"/>
        <v>86.8312118389734</v>
      </c>
      <c r="G7" s="99">
        <v>69138</v>
      </c>
      <c r="H7" s="100">
        <v>25763</v>
      </c>
      <c r="I7" s="102">
        <f t="shared" si="1"/>
        <v>37.26315484972085</v>
      </c>
      <c r="J7" s="103">
        <f t="shared" si="2"/>
        <v>42544</v>
      </c>
      <c r="K7" s="674"/>
      <c r="L7" s="104"/>
      <c r="M7" s="104"/>
      <c r="N7" s="104"/>
      <c r="O7" s="104"/>
      <c r="P7" s="105">
        <f t="shared" si="3"/>
        <v>88464</v>
      </c>
      <c r="Q7" s="105">
        <f t="shared" si="3"/>
        <v>42544</v>
      </c>
      <c r="R7" s="106">
        <f t="shared" si="4"/>
        <v>48.09187918249231</v>
      </c>
      <c r="S7" s="107"/>
      <c r="T7" s="638"/>
      <c r="U7" s="638"/>
      <c r="V7" s="641"/>
      <c r="W7" s="2"/>
    </row>
    <row r="8" spans="1:23" ht="16.5" thickBot="1">
      <c r="A8" s="663" t="s">
        <v>105</v>
      </c>
      <c r="B8" s="664"/>
      <c r="C8" s="664"/>
      <c r="D8" s="108">
        <v>130090</v>
      </c>
      <c r="E8" s="89">
        <v>4107</v>
      </c>
      <c r="F8" s="109">
        <f t="shared" si="0"/>
        <v>3.1570451226074256</v>
      </c>
      <c r="G8" s="108">
        <v>20870</v>
      </c>
      <c r="H8" s="89">
        <v>8800</v>
      </c>
      <c r="I8" s="110">
        <f t="shared" si="1"/>
        <v>42.16578821274557</v>
      </c>
      <c r="J8" s="111">
        <f t="shared" si="2"/>
        <v>12907</v>
      </c>
      <c r="K8" s="665">
        <f>J8+J9+J10+J11</f>
        <v>42160</v>
      </c>
      <c r="L8" s="93"/>
      <c r="M8" s="93"/>
      <c r="N8" s="93"/>
      <c r="O8" s="93"/>
      <c r="P8" s="112">
        <f t="shared" si="3"/>
        <v>150960</v>
      </c>
      <c r="Q8" s="112">
        <f t="shared" si="3"/>
        <v>12907</v>
      </c>
      <c r="R8" s="113">
        <f t="shared" si="4"/>
        <v>8.549947005829358</v>
      </c>
      <c r="S8" s="114">
        <f>SUM(Q8:Q10)</f>
        <v>35309</v>
      </c>
      <c r="T8" s="642">
        <f>SUM(P8:P11)</f>
        <v>217715</v>
      </c>
      <c r="U8" s="642">
        <f>SUM(Q8:Q11)</f>
        <v>42160</v>
      </c>
      <c r="V8" s="645">
        <f>U8/T8*100</f>
        <v>19.364765863629056</v>
      </c>
      <c r="W8" s="2"/>
    </row>
    <row r="9" spans="1:23" ht="17.25" thickBot="1" thickTop="1">
      <c r="A9" s="668" t="s">
        <v>104</v>
      </c>
      <c r="B9" s="669"/>
      <c r="C9" s="669"/>
      <c r="D9" s="70">
        <v>14840</v>
      </c>
      <c r="E9" s="75">
        <v>6968</v>
      </c>
      <c r="F9" s="73">
        <f t="shared" si="0"/>
        <v>46.95417789757413</v>
      </c>
      <c r="G9" s="70">
        <v>22520</v>
      </c>
      <c r="H9" s="75">
        <v>11054</v>
      </c>
      <c r="I9" s="77">
        <f t="shared" si="1"/>
        <v>49.085257548845476</v>
      </c>
      <c r="J9" s="60">
        <f t="shared" si="2"/>
        <v>18022</v>
      </c>
      <c r="K9" s="666"/>
      <c r="L9" s="97"/>
      <c r="M9" s="97"/>
      <c r="N9" s="97"/>
      <c r="O9" s="97"/>
      <c r="P9" s="61">
        <f t="shared" si="3"/>
        <v>37360</v>
      </c>
      <c r="Q9" s="61">
        <f t="shared" si="3"/>
        <v>18022</v>
      </c>
      <c r="R9" s="62">
        <f t="shared" si="4"/>
        <v>48.238758029978584</v>
      </c>
      <c r="S9" s="115"/>
      <c r="T9" s="643"/>
      <c r="U9" s="643"/>
      <c r="V9" s="646"/>
      <c r="W9" s="2"/>
    </row>
    <row r="10" spans="1:23" ht="17.25" thickBot="1" thickTop="1">
      <c r="A10" s="668" t="s">
        <v>106</v>
      </c>
      <c r="B10" s="669"/>
      <c r="C10" s="669"/>
      <c r="D10" s="70">
        <v>6270</v>
      </c>
      <c r="E10" s="75">
        <v>1878</v>
      </c>
      <c r="F10" s="73">
        <f t="shared" si="0"/>
        <v>29.952153110047846</v>
      </c>
      <c r="G10" s="70">
        <v>14830</v>
      </c>
      <c r="H10" s="75">
        <v>2502</v>
      </c>
      <c r="I10" s="77">
        <f t="shared" si="1"/>
        <v>16.87120701281187</v>
      </c>
      <c r="J10" s="60">
        <f t="shared" si="2"/>
        <v>4380</v>
      </c>
      <c r="K10" s="666"/>
      <c r="L10" s="97"/>
      <c r="M10" s="97"/>
      <c r="N10" s="97"/>
      <c r="O10" s="97"/>
      <c r="P10" s="61">
        <f t="shared" si="3"/>
        <v>21100</v>
      </c>
      <c r="Q10" s="61">
        <f t="shared" si="3"/>
        <v>4380</v>
      </c>
      <c r="R10" s="62">
        <f t="shared" si="4"/>
        <v>20.75829383886256</v>
      </c>
      <c r="S10" s="115"/>
      <c r="T10" s="643"/>
      <c r="U10" s="643"/>
      <c r="V10" s="646"/>
      <c r="W10" s="2"/>
    </row>
    <row r="11" spans="1:23" ht="17.25" thickBot="1" thickTop="1">
      <c r="A11" s="670" t="s">
        <v>107</v>
      </c>
      <c r="B11" s="671"/>
      <c r="C11" s="671"/>
      <c r="D11" s="116">
        <v>5270</v>
      </c>
      <c r="E11" s="100">
        <v>4440</v>
      </c>
      <c r="F11" s="117">
        <f t="shared" si="0"/>
        <v>84.25047438330171</v>
      </c>
      <c r="G11" s="116">
        <v>3025</v>
      </c>
      <c r="H11" s="100">
        <v>2411</v>
      </c>
      <c r="I11" s="118">
        <f t="shared" si="1"/>
        <v>79.70247933884298</v>
      </c>
      <c r="J11" s="119">
        <f t="shared" si="2"/>
        <v>6851</v>
      </c>
      <c r="K11" s="667"/>
      <c r="L11" s="104"/>
      <c r="M11" s="104"/>
      <c r="N11" s="104"/>
      <c r="O11" s="104"/>
      <c r="P11" s="120">
        <f t="shared" si="3"/>
        <v>8295</v>
      </c>
      <c r="Q11" s="120">
        <f t="shared" si="3"/>
        <v>6851</v>
      </c>
      <c r="R11" s="121">
        <f t="shared" si="4"/>
        <v>82.59192284508741</v>
      </c>
      <c r="S11" s="122"/>
      <c r="T11" s="644"/>
      <c r="U11" s="644"/>
      <c r="V11" s="647"/>
      <c r="W11" s="2"/>
    </row>
    <row r="12" spans="1:23" ht="16.5" thickBot="1">
      <c r="A12" s="654" t="s">
        <v>108</v>
      </c>
      <c r="B12" s="655"/>
      <c r="C12" s="655"/>
      <c r="D12" s="129">
        <f>57750+606550+65250+100105</f>
        <v>829655</v>
      </c>
      <c r="E12" s="89">
        <f>23117+235498+18350+20162</f>
        <v>297127</v>
      </c>
      <c r="F12" s="130">
        <f t="shared" si="0"/>
        <v>35.813319994455526</v>
      </c>
      <c r="G12" s="129">
        <f>23540+194055+18400+27150</f>
        <v>263145</v>
      </c>
      <c r="H12" s="89">
        <f>9593+95689+16465+4107</f>
        <v>125854</v>
      </c>
      <c r="I12" s="131">
        <f t="shared" si="1"/>
        <v>47.8268635163123</v>
      </c>
      <c r="J12" s="132">
        <f t="shared" si="2"/>
        <v>422981</v>
      </c>
      <c r="K12" s="656">
        <f>J12+J13+J14</f>
        <v>501058</v>
      </c>
      <c r="L12" s="93"/>
      <c r="M12" s="93"/>
      <c r="N12" s="93"/>
      <c r="O12" s="93"/>
      <c r="P12" s="133">
        <f t="shared" si="3"/>
        <v>1092800</v>
      </c>
      <c r="Q12" s="133">
        <f t="shared" si="3"/>
        <v>422981</v>
      </c>
      <c r="R12" s="134">
        <f t="shared" si="4"/>
        <v>38.70616764275256</v>
      </c>
      <c r="S12" s="135"/>
      <c r="T12" s="648">
        <f>SUM(P12:P14)</f>
        <v>1374830</v>
      </c>
      <c r="U12" s="648">
        <f>SUM(Q12:Q14)</f>
        <v>501058</v>
      </c>
      <c r="V12" s="651">
        <f>U12/T12*100</f>
        <v>36.44508775630442</v>
      </c>
      <c r="W12" s="2"/>
    </row>
    <row r="13" spans="1:23" ht="17.25" thickBot="1" thickTop="1">
      <c r="A13" s="659" t="s">
        <v>109</v>
      </c>
      <c r="B13" s="660"/>
      <c r="C13" s="660"/>
      <c r="D13" s="71">
        <v>20876</v>
      </c>
      <c r="E13" s="75">
        <v>9154</v>
      </c>
      <c r="F13" s="74">
        <f t="shared" si="0"/>
        <v>43.84939643609887</v>
      </c>
      <c r="G13" s="71">
        <v>1964</v>
      </c>
      <c r="H13" s="75">
        <v>1195</v>
      </c>
      <c r="I13" s="78">
        <f t="shared" si="1"/>
        <v>60.84521384928717</v>
      </c>
      <c r="J13" s="63">
        <f t="shared" si="2"/>
        <v>10349</v>
      </c>
      <c r="K13" s="657"/>
      <c r="L13" s="97"/>
      <c r="M13" s="97"/>
      <c r="N13" s="97"/>
      <c r="O13" s="97"/>
      <c r="P13" s="64">
        <f t="shared" si="3"/>
        <v>22840</v>
      </c>
      <c r="Q13" s="64">
        <f t="shared" si="3"/>
        <v>10349</v>
      </c>
      <c r="R13" s="65">
        <f t="shared" si="4"/>
        <v>45.31085814360771</v>
      </c>
      <c r="S13" s="136"/>
      <c r="T13" s="649"/>
      <c r="U13" s="649"/>
      <c r="V13" s="652"/>
      <c r="W13" s="2"/>
    </row>
    <row r="14" spans="1:23" ht="17.25" thickBot="1" thickTop="1">
      <c r="A14" s="661" t="s">
        <v>110</v>
      </c>
      <c r="B14" s="662"/>
      <c r="C14" s="662"/>
      <c r="D14" s="137">
        <v>173840</v>
      </c>
      <c r="E14" s="100">
        <v>37005</v>
      </c>
      <c r="F14" s="138">
        <f t="shared" si="0"/>
        <v>21.286815462494246</v>
      </c>
      <c r="G14" s="137">
        <v>85350</v>
      </c>
      <c r="H14" s="100">
        <v>30723</v>
      </c>
      <c r="I14" s="139">
        <f t="shared" si="1"/>
        <v>35.99648506151142</v>
      </c>
      <c r="J14" s="140">
        <f t="shared" si="2"/>
        <v>67728</v>
      </c>
      <c r="K14" s="658"/>
      <c r="L14" s="104"/>
      <c r="M14" s="104"/>
      <c r="N14" s="104"/>
      <c r="O14" s="141"/>
      <c r="P14" s="142">
        <f t="shared" si="3"/>
        <v>259190</v>
      </c>
      <c r="Q14" s="142">
        <f t="shared" si="3"/>
        <v>67728</v>
      </c>
      <c r="R14" s="143">
        <f t="shared" si="4"/>
        <v>26.130637756086266</v>
      </c>
      <c r="S14" s="144"/>
      <c r="T14" s="650"/>
      <c r="U14" s="650"/>
      <c r="V14" s="653"/>
      <c r="W14" s="2"/>
    </row>
    <row r="15" spans="1:23" ht="16.5" thickBot="1">
      <c r="A15" s="634" t="s">
        <v>111</v>
      </c>
      <c r="B15" s="635"/>
      <c r="C15" s="635"/>
      <c r="D15" s="123">
        <f>SUM(D5:D14)</f>
        <v>1760367</v>
      </c>
      <c r="E15" s="124">
        <f>SUM(E5:E14)</f>
        <v>530840</v>
      </c>
      <c r="F15" s="125">
        <f t="shared" si="0"/>
        <v>30.155075617754708</v>
      </c>
      <c r="G15" s="123">
        <f>SUM(G5:G14)</f>
        <v>925078</v>
      </c>
      <c r="H15" s="124">
        <f>SUM(H5:H14)</f>
        <v>355455</v>
      </c>
      <c r="I15" s="126">
        <f t="shared" si="1"/>
        <v>38.42432746211671</v>
      </c>
      <c r="J15" s="68">
        <f>E15+H15</f>
        <v>886295</v>
      </c>
      <c r="K15" s="68">
        <f>SUM(K5:K14)</f>
        <v>886295</v>
      </c>
      <c r="L15" s="66"/>
      <c r="M15" s="66"/>
      <c r="N15" s="66"/>
      <c r="O15" s="66"/>
      <c r="P15" s="127">
        <f t="shared" si="3"/>
        <v>2685445</v>
      </c>
      <c r="Q15" s="127">
        <f t="shared" si="3"/>
        <v>886295</v>
      </c>
      <c r="R15" s="128">
        <f t="shared" si="4"/>
        <v>33.00365488773742</v>
      </c>
      <c r="S15" s="66"/>
      <c r="T15" s="145">
        <f>T5+T8+T12</f>
        <v>2685445</v>
      </c>
      <c r="U15" s="145">
        <f>U5+U8+U12</f>
        <v>886295</v>
      </c>
      <c r="V15" s="146">
        <f>U15/T15*100</f>
        <v>33.00365488773742</v>
      </c>
      <c r="W15" s="2"/>
    </row>
    <row r="16" spans="1:23" ht="16.5" thickTop="1">
      <c r="A16" s="23"/>
      <c r="B16" s="23"/>
      <c r="C16" s="23"/>
      <c r="D16" s="23"/>
      <c r="E16" s="23"/>
      <c r="F16" s="23"/>
      <c r="G16" s="23"/>
      <c r="H16" s="23"/>
      <c r="I16" s="23"/>
      <c r="J16" s="54"/>
      <c r="K16" s="53"/>
      <c r="L16" s="23"/>
      <c r="M16" s="23"/>
      <c r="N16" s="23"/>
      <c r="O16" s="23"/>
      <c r="P16" s="23"/>
      <c r="Q16" s="23"/>
      <c r="R16" s="53"/>
      <c r="S16" s="23"/>
      <c r="T16" s="23"/>
      <c r="U16" s="23"/>
      <c r="V16" s="53"/>
      <c r="W16" s="2"/>
    </row>
    <row r="17" spans="1:23" ht="15">
      <c r="A17" s="2"/>
      <c r="B17" s="2"/>
      <c r="C17" s="2"/>
      <c r="D17" s="2"/>
      <c r="E17" s="2"/>
      <c r="F17" s="2"/>
      <c r="G17" s="2"/>
      <c r="H17" s="2"/>
      <c r="I17" s="2"/>
      <c r="J17" s="67"/>
      <c r="K17" s="6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>
      <c r="A18" s="2"/>
      <c r="B18" s="2"/>
      <c r="C18" s="2"/>
      <c r="D18" s="2"/>
      <c r="E18" s="2"/>
      <c r="F18" s="2"/>
      <c r="G18" s="2"/>
      <c r="H18" s="2"/>
      <c r="I18" s="2"/>
      <c r="J18" s="67"/>
      <c r="K18" s="6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>
      <c r="A19" s="2"/>
      <c r="B19" s="2"/>
      <c r="C19" s="2"/>
      <c r="D19" s="2"/>
      <c r="E19" s="2"/>
      <c r="F19" s="2"/>
      <c r="G19" s="2"/>
      <c r="H19" s="2"/>
      <c r="I19" s="2"/>
      <c r="J19" s="67"/>
      <c r="K19" s="6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sheetProtection/>
  <mergeCells count="26">
    <mergeCell ref="K5:K7"/>
    <mergeCell ref="A6:C6"/>
    <mergeCell ref="A7:C7"/>
    <mergeCell ref="A3:C4"/>
    <mergeCell ref="D3:F3"/>
    <mergeCell ref="G3:I3"/>
    <mergeCell ref="A5:C5"/>
    <mergeCell ref="A12:C12"/>
    <mergeCell ref="K12:K14"/>
    <mergeCell ref="A13:C13"/>
    <mergeCell ref="A14:C14"/>
    <mergeCell ref="A8:C8"/>
    <mergeCell ref="K8:K11"/>
    <mergeCell ref="A9:C9"/>
    <mergeCell ref="A10:C10"/>
    <mergeCell ref="A11:C11"/>
    <mergeCell ref="A15:C15"/>
    <mergeCell ref="T5:T7"/>
    <mergeCell ref="U5:U7"/>
    <mergeCell ref="V5:V7"/>
    <mergeCell ref="T8:T11"/>
    <mergeCell ref="U8:U11"/>
    <mergeCell ref="V8:V11"/>
    <mergeCell ref="T12:T14"/>
    <mergeCell ref="U12:U14"/>
    <mergeCell ref="V12:V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N1118"/>
  <sheetViews>
    <sheetView zoomScalePageLayoutView="0" workbookViewId="0" topLeftCell="A56">
      <selection activeCell="N55" sqref="N55"/>
    </sheetView>
  </sheetViews>
  <sheetFormatPr defaultColWidth="9.140625" defaultRowHeight="12.75"/>
  <cols>
    <col min="1" max="16384" width="9.140625" style="187" customWidth="1"/>
  </cols>
  <sheetData>
    <row r="11" ht="13.5" thickBot="1"/>
    <row r="12" spans="1:11" ht="14.25" thickBot="1" thickTop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4" ht="224.25" customHeight="1" thickBot="1" thickTop="1">
      <c r="A13" s="694" t="s">
        <v>355</v>
      </c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267"/>
      <c r="M13" s="267"/>
      <c r="N13" s="267"/>
    </row>
    <row r="14" spans="1:11" ht="14.25" thickBot="1" thickTop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ht="13.5" thickTop="1"/>
    <row r="50" ht="13.5" thickBot="1"/>
    <row r="51" spans="1:11" ht="51" customHeight="1" thickBot="1" thickTop="1">
      <c r="A51" s="692" t="s">
        <v>390</v>
      </c>
      <c r="B51" s="692"/>
      <c r="C51" s="692"/>
      <c r="D51" s="692"/>
      <c r="E51" s="692"/>
      <c r="F51" s="692"/>
      <c r="G51" s="692"/>
      <c r="H51" s="692"/>
      <c r="I51" s="692"/>
      <c r="J51" s="692"/>
      <c r="K51" s="692"/>
    </row>
    <row r="52" spans="1:11" ht="15" customHeight="1" thickTop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</row>
    <row r="54" spans="1:11" s="270" customFormat="1" ht="37.5" customHeight="1">
      <c r="A54" s="688" t="s">
        <v>391</v>
      </c>
      <c r="B54" s="688"/>
      <c r="C54" s="688"/>
      <c r="D54" s="688"/>
      <c r="E54" s="688"/>
      <c r="F54" s="688"/>
      <c r="G54" s="688"/>
      <c r="H54" s="688"/>
      <c r="I54" s="688"/>
      <c r="J54" s="688"/>
      <c r="K54" s="688"/>
    </row>
    <row r="55" spans="1:11" s="270" customFormat="1" ht="37.5" customHeight="1">
      <c r="A55" s="688" t="s">
        <v>392</v>
      </c>
      <c r="B55" s="688"/>
      <c r="C55" s="688"/>
      <c r="D55" s="688"/>
      <c r="E55" s="688"/>
      <c r="F55" s="688"/>
      <c r="G55" s="688"/>
      <c r="H55" s="688"/>
      <c r="I55" s="688"/>
      <c r="J55" s="688"/>
      <c r="K55" s="688"/>
    </row>
    <row r="56" spans="1:11" s="270" customFormat="1" ht="37.5" customHeight="1">
      <c r="A56" s="688" t="s">
        <v>393</v>
      </c>
      <c r="B56" s="688"/>
      <c r="C56" s="688"/>
      <c r="D56" s="688"/>
      <c r="E56" s="688"/>
      <c r="F56" s="688"/>
      <c r="G56" s="688"/>
      <c r="H56" s="688"/>
      <c r="I56" s="688"/>
      <c r="J56" s="688"/>
      <c r="K56" s="688"/>
    </row>
    <row r="57" spans="1:11" s="270" customFormat="1" ht="37.5" customHeight="1">
      <c r="A57" s="688" t="s">
        <v>394</v>
      </c>
      <c r="B57" s="688"/>
      <c r="C57" s="688"/>
      <c r="D57" s="688"/>
      <c r="E57" s="688"/>
      <c r="F57" s="688"/>
      <c r="G57" s="688"/>
      <c r="H57" s="688"/>
      <c r="I57" s="688"/>
      <c r="J57" s="688"/>
      <c r="K57" s="688"/>
    </row>
    <row r="58" spans="1:11" s="270" customFormat="1" ht="37.5" customHeight="1">
      <c r="A58" s="688" t="s">
        <v>395</v>
      </c>
      <c r="B58" s="688"/>
      <c r="C58" s="688"/>
      <c r="D58" s="688"/>
      <c r="E58" s="688"/>
      <c r="F58" s="688"/>
      <c r="G58" s="688"/>
      <c r="H58" s="688"/>
      <c r="I58" s="688"/>
      <c r="J58" s="688"/>
      <c r="K58" s="688"/>
    </row>
    <row r="59" spans="1:11" s="270" customFormat="1" ht="37.5" customHeight="1">
      <c r="A59" s="688" t="s">
        <v>396</v>
      </c>
      <c r="B59" s="688"/>
      <c r="C59" s="688"/>
      <c r="D59" s="688"/>
      <c r="E59" s="688"/>
      <c r="F59" s="688"/>
      <c r="G59" s="688"/>
      <c r="H59" s="688"/>
      <c r="I59" s="688"/>
      <c r="J59" s="688"/>
      <c r="K59" s="688"/>
    </row>
    <row r="60" spans="1:11" s="270" customFormat="1" ht="37.5" customHeight="1">
      <c r="A60" s="688" t="s">
        <v>397</v>
      </c>
      <c r="B60" s="688"/>
      <c r="C60" s="688"/>
      <c r="D60" s="688"/>
      <c r="E60" s="688"/>
      <c r="F60" s="688"/>
      <c r="G60" s="688"/>
      <c r="H60" s="688"/>
      <c r="I60" s="688"/>
      <c r="J60" s="688"/>
      <c r="K60" s="688"/>
    </row>
    <row r="61" spans="1:11" s="270" customFormat="1" ht="37.5" customHeight="1">
      <c r="A61" s="688" t="s">
        <v>398</v>
      </c>
      <c r="B61" s="688"/>
      <c r="C61" s="688"/>
      <c r="D61" s="688"/>
      <c r="E61" s="688"/>
      <c r="F61" s="688"/>
      <c r="G61" s="688"/>
      <c r="H61" s="688"/>
      <c r="I61" s="688"/>
      <c r="J61" s="688"/>
      <c r="K61" s="688"/>
    </row>
    <row r="62" spans="1:11" s="270" customFormat="1" ht="37.5" customHeight="1">
      <c r="A62" s="688" t="s">
        <v>399</v>
      </c>
      <c r="B62" s="688"/>
      <c r="C62" s="688"/>
      <c r="D62" s="688"/>
      <c r="E62" s="688"/>
      <c r="F62" s="688"/>
      <c r="G62" s="688"/>
      <c r="H62" s="688"/>
      <c r="I62" s="688"/>
      <c r="J62" s="688"/>
      <c r="K62" s="688"/>
    </row>
    <row r="63" spans="1:11" s="270" customFormat="1" ht="37.5" customHeight="1">
      <c r="A63" s="688" t="s">
        <v>400</v>
      </c>
      <c r="B63" s="688"/>
      <c r="C63" s="688"/>
      <c r="D63" s="688"/>
      <c r="E63" s="688"/>
      <c r="F63" s="688"/>
      <c r="G63" s="688"/>
      <c r="H63" s="688"/>
      <c r="I63" s="688"/>
      <c r="J63" s="688"/>
      <c r="K63" s="688"/>
    </row>
    <row r="64" spans="1:11" s="270" customFormat="1" ht="37.5" customHeight="1">
      <c r="A64" s="688" t="s">
        <v>401</v>
      </c>
      <c r="B64" s="688"/>
      <c r="C64" s="688"/>
      <c r="D64" s="688"/>
      <c r="E64" s="688"/>
      <c r="F64" s="688"/>
      <c r="G64" s="688"/>
      <c r="H64" s="688"/>
      <c r="I64" s="688"/>
      <c r="J64" s="688"/>
      <c r="K64" s="688"/>
    </row>
    <row r="65" spans="1:11" s="270" customFormat="1" ht="37.5" customHeight="1">
      <c r="A65" s="688" t="s">
        <v>402</v>
      </c>
      <c r="B65" s="688"/>
      <c r="C65" s="688"/>
      <c r="D65" s="688"/>
      <c r="E65" s="688"/>
      <c r="F65" s="688"/>
      <c r="G65" s="688"/>
      <c r="H65" s="688"/>
      <c r="I65" s="688"/>
      <c r="J65" s="688"/>
      <c r="K65" s="688"/>
    </row>
    <row r="66" spans="1:11" s="270" customFormat="1" ht="37.5" customHeight="1">
      <c r="A66" s="688" t="s">
        <v>403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</row>
    <row r="67" spans="1:11" s="270" customFormat="1" ht="37.5" customHeight="1">
      <c r="A67" s="688" t="s">
        <v>404</v>
      </c>
      <c r="B67" s="688"/>
      <c r="C67" s="688"/>
      <c r="D67" s="688"/>
      <c r="E67" s="688"/>
      <c r="F67" s="688"/>
      <c r="G67" s="688"/>
      <c r="H67" s="688"/>
      <c r="I67" s="688"/>
      <c r="J67" s="688"/>
      <c r="K67" s="688"/>
    </row>
    <row r="68" spans="1:11" s="270" customFormat="1" ht="37.5" customHeight="1">
      <c r="A68" s="688" t="s">
        <v>405</v>
      </c>
      <c r="B68" s="688"/>
      <c r="C68" s="688"/>
      <c r="D68" s="688"/>
      <c r="E68" s="688"/>
      <c r="F68" s="688"/>
      <c r="G68" s="688"/>
      <c r="H68" s="688"/>
      <c r="I68" s="688"/>
      <c r="J68" s="688"/>
      <c r="K68" s="688"/>
    </row>
    <row r="69" spans="1:11" s="270" customFormat="1" ht="37.5" customHeight="1">
      <c r="A69" s="688" t="s">
        <v>406</v>
      </c>
      <c r="B69" s="688"/>
      <c r="C69" s="688"/>
      <c r="D69" s="688"/>
      <c r="E69" s="688"/>
      <c r="F69" s="688"/>
      <c r="G69" s="688"/>
      <c r="H69" s="688"/>
      <c r="I69" s="688"/>
      <c r="J69" s="688"/>
      <c r="K69" s="688"/>
    </row>
    <row r="70" spans="1:11" s="270" customFormat="1" ht="37.5" customHeight="1">
      <c r="A70" s="688" t="s">
        <v>407</v>
      </c>
      <c r="B70" s="688"/>
      <c r="C70" s="688"/>
      <c r="D70" s="688"/>
      <c r="E70" s="688"/>
      <c r="F70" s="688"/>
      <c r="G70" s="688"/>
      <c r="H70" s="688"/>
      <c r="I70" s="688"/>
      <c r="J70" s="688"/>
      <c r="K70" s="688"/>
    </row>
    <row r="71" spans="1:11" s="270" customFormat="1" ht="37.5" customHeight="1">
      <c r="A71" s="688" t="s">
        <v>408</v>
      </c>
      <c r="B71" s="688"/>
      <c r="C71" s="688"/>
      <c r="D71" s="688"/>
      <c r="E71" s="688"/>
      <c r="F71" s="688"/>
      <c r="G71" s="688"/>
      <c r="H71" s="688"/>
      <c r="I71" s="688"/>
      <c r="J71" s="688"/>
      <c r="K71" s="688"/>
    </row>
    <row r="72" spans="1:11" s="270" customFormat="1" ht="30" customHeight="1">
      <c r="A72" s="693"/>
      <c r="B72" s="693"/>
      <c r="C72" s="693"/>
      <c r="D72" s="693"/>
      <c r="E72" s="693"/>
      <c r="F72" s="693"/>
      <c r="G72" s="693"/>
      <c r="H72" s="693"/>
      <c r="I72" s="693"/>
      <c r="J72" s="693"/>
      <c r="K72" s="693"/>
    </row>
    <row r="83" ht="13.5" thickBot="1"/>
    <row r="84" spans="1:11" ht="87.75" customHeight="1" thickBot="1" thickTop="1">
      <c r="A84" s="691" t="s">
        <v>389</v>
      </c>
      <c r="B84" s="691"/>
      <c r="C84" s="691"/>
      <c r="D84" s="691"/>
      <c r="E84" s="691"/>
      <c r="F84" s="691"/>
      <c r="G84" s="691"/>
      <c r="H84" s="691"/>
      <c r="I84" s="691"/>
      <c r="J84" s="691"/>
      <c r="K84" s="691"/>
    </row>
    <row r="85" ht="13.5" thickTop="1"/>
    <row r="142" ht="13.5" thickBot="1"/>
    <row r="143" spans="1:11" ht="59.25" customHeight="1" thickBot="1" thickTop="1">
      <c r="A143" s="689" t="s">
        <v>387</v>
      </c>
      <c r="B143" s="689"/>
      <c r="C143" s="689"/>
      <c r="D143" s="689"/>
      <c r="E143" s="689"/>
      <c r="F143" s="689"/>
      <c r="G143" s="689"/>
      <c r="H143" s="689"/>
      <c r="I143" s="689"/>
      <c r="J143" s="689"/>
      <c r="K143" s="689"/>
    </row>
    <row r="144" ht="13.5" thickTop="1"/>
    <row r="205" ht="13.5" thickBot="1"/>
    <row r="206" spans="1:11" ht="55.5" customHeight="1" thickBot="1" thickTop="1">
      <c r="A206" s="689" t="s">
        <v>388</v>
      </c>
      <c r="B206" s="689"/>
      <c r="C206" s="689"/>
      <c r="D206" s="689"/>
      <c r="E206" s="689"/>
      <c r="F206" s="689"/>
      <c r="G206" s="689"/>
      <c r="H206" s="689"/>
      <c r="I206" s="689"/>
      <c r="J206" s="689"/>
      <c r="K206" s="689"/>
    </row>
    <row r="207" ht="13.5" thickTop="1"/>
    <row r="267" ht="13.5" thickBot="1"/>
    <row r="268" spans="1:11" ht="112.5" customHeight="1" thickBot="1" thickTop="1">
      <c r="A268" s="689" t="s">
        <v>356</v>
      </c>
      <c r="B268" s="689"/>
      <c r="C268" s="689"/>
      <c r="D268" s="689"/>
      <c r="E268" s="689"/>
      <c r="F268" s="689"/>
      <c r="G268" s="689"/>
      <c r="H268" s="689"/>
      <c r="I268" s="689"/>
      <c r="J268" s="689"/>
      <c r="K268" s="689"/>
    </row>
    <row r="269" spans="1:11" ht="44.25" customHeight="1" thickBot="1" thickTop="1">
      <c r="A269" s="690" t="s">
        <v>357</v>
      </c>
      <c r="B269" s="690"/>
      <c r="C269" s="690"/>
      <c r="D269" s="690"/>
      <c r="E269" s="690"/>
      <c r="F269" s="690"/>
      <c r="G269" s="690"/>
      <c r="H269" s="690"/>
      <c r="I269" s="690"/>
      <c r="J269" s="690"/>
      <c r="K269" s="690"/>
    </row>
    <row r="270" spans="1:11" ht="44.25" customHeight="1" thickBot="1" thickTop="1">
      <c r="A270" s="690" t="s">
        <v>358</v>
      </c>
      <c r="B270" s="690"/>
      <c r="C270" s="690"/>
      <c r="D270" s="690"/>
      <c r="E270" s="690"/>
      <c r="F270" s="690"/>
      <c r="G270" s="690"/>
      <c r="H270" s="690"/>
      <c r="I270" s="690"/>
      <c r="J270" s="690"/>
      <c r="K270" s="690"/>
    </row>
    <row r="271" ht="13.5" thickTop="1"/>
    <row r="320" ht="13.5" thickBot="1"/>
    <row r="321" spans="1:11" ht="111.75" customHeight="1" thickBot="1" thickTop="1">
      <c r="A321" s="689" t="s">
        <v>359</v>
      </c>
      <c r="B321" s="689"/>
      <c r="C321" s="689"/>
      <c r="D321" s="689"/>
      <c r="E321" s="689"/>
      <c r="F321" s="689"/>
      <c r="G321" s="689"/>
      <c r="H321" s="689"/>
      <c r="I321" s="689"/>
      <c r="J321" s="689"/>
      <c r="K321" s="689"/>
    </row>
    <row r="322" spans="1:11" ht="44.25" customHeight="1" thickBot="1" thickTop="1">
      <c r="A322" s="690" t="s">
        <v>360</v>
      </c>
      <c r="B322" s="690"/>
      <c r="C322" s="690"/>
      <c r="D322" s="690"/>
      <c r="E322" s="690"/>
      <c r="F322" s="690"/>
      <c r="G322" s="690"/>
      <c r="H322" s="690"/>
      <c r="I322" s="690"/>
      <c r="J322" s="690"/>
      <c r="K322" s="690"/>
    </row>
    <row r="323" spans="1:11" ht="44.25" customHeight="1" thickBot="1" thickTop="1">
      <c r="A323" s="690" t="s">
        <v>361</v>
      </c>
      <c r="B323" s="690"/>
      <c r="C323" s="690"/>
      <c r="D323" s="690"/>
      <c r="E323" s="690"/>
      <c r="F323" s="690"/>
      <c r="G323" s="690"/>
      <c r="H323" s="690"/>
      <c r="I323" s="690"/>
      <c r="J323" s="690"/>
      <c r="K323" s="690"/>
    </row>
    <row r="324" ht="13.5" thickTop="1"/>
    <row r="369" ht="13.5" thickBot="1"/>
    <row r="370" spans="1:11" ht="88.5" customHeight="1" thickBot="1" thickTop="1">
      <c r="A370" s="689" t="s">
        <v>362</v>
      </c>
      <c r="B370" s="689"/>
      <c r="C370" s="689"/>
      <c r="D370" s="689"/>
      <c r="E370" s="689"/>
      <c r="F370" s="689"/>
      <c r="G370" s="689"/>
      <c r="H370" s="689"/>
      <c r="I370" s="689"/>
      <c r="J370" s="689"/>
      <c r="K370" s="689"/>
    </row>
    <row r="371" spans="1:11" ht="56.25" customHeight="1" thickBot="1" thickTop="1">
      <c r="A371" s="690" t="s">
        <v>363</v>
      </c>
      <c r="B371" s="690"/>
      <c r="C371" s="690"/>
      <c r="D371" s="690"/>
      <c r="E371" s="690"/>
      <c r="F371" s="690"/>
      <c r="G371" s="690"/>
      <c r="H371" s="690"/>
      <c r="I371" s="690"/>
      <c r="J371" s="690"/>
      <c r="K371" s="690"/>
    </row>
    <row r="372" ht="13.5" thickTop="1"/>
    <row r="427" ht="13.5" thickBot="1"/>
    <row r="428" spans="1:11" ht="64.5" customHeight="1" thickBot="1" thickTop="1">
      <c r="A428" s="689" t="s">
        <v>364</v>
      </c>
      <c r="B428" s="689"/>
      <c r="C428" s="689"/>
      <c r="D428" s="689"/>
      <c r="E428" s="689"/>
      <c r="F428" s="689"/>
      <c r="G428" s="689"/>
      <c r="H428" s="689"/>
      <c r="I428" s="689"/>
      <c r="J428" s="689"/>
      <c r="K428" s="689"/>
    </row>
    <row r="429" spans="1:11" ht="51" customHeight="1" thickBot="1" thickTop="1">
      <c r="A429" s="690" t="s">
        <v>365</v>
      </c>
      <c r="B429" s="690"/>
      <c r="C429" s="690"/>
      <c r="D429" s="690"/>
      <c r="E429" s="690"/>
      <c r="F429" s="690"/>
      <c r="G429" s="690"/>
      <c r="H429" s="690"/>
      <c r="I429" s="690"/>
      <c r="J429" s="690"/>
      <c r="K429" s="690"/>
    </row>
    <row r="430" ht="13.5" thickTop="1"/>
    <row r="486" ht="13.5" thickBot="1"/>
    <row r="487" spans="1:11" ht="88.5" customHeight="1" thickBot="1" thickTop="1">
      <c r="A487" s="689" t="s">
        <v>155</v>
      </c>
      <c r="B487" s="689"/>
      <c r="C487" s="689"/>
      <c r="D487" s="689"/>
      <c r="E487" s="689"/>
      <c r="F487" s="689"/>
      <c r="G487" s="689"/>
      <c r="H487" s="689"/>
      <c r="I487" s="689"/>
      <c r="J487" s="689"/>
      <c r="K487" s="689"/>
    </row>
    <row r="488" spans="1:11" ht="47.25" customHeight="1" thickBot="1" thickTop="1">
      <c r="A488" s="690" t="s">
        <v>366</v>
      </c>
      <c r="B488" s="690"/>
      <c r="C488" s="690"/>
      <c r="D488" s="690"/>
      <c r="E488" s="690"/>
      <c r="F488" s="690"/>
      <c r="G488" s="690"/>
      <c r="H488" s="690"/>
      <c r="I488" s="690"/>
      <c r="J488" s="690"/>
      <c r="K488" s="690"/>
    </row>
    <row r="489" spans="1:11" ht="47.25" customHeight="1" thickBot="1" thickTop="1">
      <c r="A489" s="690" t="s">
        <v>367</v>
      </c>
      <c r="B489" s="690"/>
      <c r="C489" s="690"/>
      <c r="D489" s="690"/>
      <c r="E489" s="690"/>
      <c r="F489" s="690"/>
      <c r="G489" s="690"/>
      <c r="H489" s="690"/>
      <c r="I489" s="690"/>
      <c r="J489" s="690"/>
      <c r="K489" s="690"/>
    </row>
    <row r="490" ht="13.5" thickTop="1"/>
    <row r="535" ht="13.5" thickBot="1"/>
    <row r="536" spans="1:11" ht="63.75" customHeight="1" thickBot="1" thickTop="1">
      <c r="A536" s="689" t="s">
        <v>368</v>
      </c>
      <c r="B536" s="689"/>
      <c r="C536" s="689"/>
      <c r="D536" s="689"/>
      <c r="E536" s="689"/>
      <c r="F536" s="689"/>
      <c r="G536" s="689"/>
      <c r="H536" s="689"/>
      <c r="I536" s="689"/>
      <c r="J536" s="689"/>
      <c r="K536" s="689"/>
    </row>
    <row r="537" spans="1:11" ht="60" customHeight="1" thickBot="1" thickTop="1">
      <c r="A537" s="690" t="s">
        <v>369</v>
      </c>
      <c r="B537" s="690"/>
      <c r="C537" s="690"/>
      <c r="D537" s="690"/>
      <c r="E537" s="690"/>
      <c r="F537" s="690"/>
      <c r="G537" s="690"/>
      <c r="H537" s="690"/>
      <c r="I537" s="690"/>
      <c r="J537" s="690"/>
      <c r="K537" s="690"/>
    </row>
    <row r="538" ht="13.5" thickTop="1"/>
    <row r="584" ht="12.75" customHeight="1"/>
    <row r="595" ht="13.5" thickBot="1"/>
    <row r="596" spans="1:11" ht="48" customHeight="1" thickBot="1" thickTop="1">
      <c r="A596" s="689" t="s">
        <v>370</v>
      </c>
      <c r="B596" s="689"/>
      <c r="C596" s="689"/>
      <c r="D596" s="689"/>
      <c r="E596" s="689"/>
      <c r="F596" s="689"/>
      <c r="G596" s="689"/>
      <c r="H596" s="689"/>
      <c r="I596" s="689"/>
      <c r="J596" s="689"/>
      <c r="K596" s="689"/>
    </row>
    <row r="597" spans="1:11" ht="48.75" customHeight="1" thickBot="1" thickTop="1">
      <c r="A597" s="690" t="s">
        <v>371</v>
      </c>
      <c r="B597" s="690"/>
      <c r="C597" s="690"/>
      <c r="D597" s="690"/>
      <c r="E597" s="690"/>
      <c r="F597" s="690"/>
      <c r="G597" s="690"/>
      <c r="H597" s="690"/>
      <c r="I597" s="690"/>
      <c r="J597" s="690"/>
      <c r="K597" s="690"/>
    </row>
    <row r="598" ht="13.5" thickTop="1"/>
    <row r="649" ht="13.5" thickBot="1"/>
    <row r="650" spans="1:11" ht="58.5" customHeight="1" thickBot="1" thickTop="1">
      <c r="A650" s="689" t="s">
        <v>372</v>
      </c>
      <c r="B650" s="689"/>
      <c r="C650" s="689"/>
      <c r="D650" s="689"/>
      <c r="E650" s="689"/>
      <c r="F650" s="689"/>
      <c r="G650" s="689"/>
      <c r="H650" s="689"/>
      <c r="I650" s="689"/>
      <c r="J650" s="689"/>
      <c r="K650" s="689"/>
    </row>
    <row r="651" spans="1:11" ht="53.25" customHeight="1" thickBot="1" thickTop="1">
      <c r="A651" s="690" t="s">
        <v>373</v>
      </c>
      <c r="B651" s="690"/>
      <c r="C651" s="690"/>
      <c r="D651" s="690"/>
      <c r="E651" s="690"/>
      <c r="F651" s="690"/>
      <c r="G651" s="690"/>
      <c r="H651" s="690"/>
      <c r="I651" s="690"/>
      <c r="J651" s="690"/>
      <c r="K651" s="690"/>
    </row>
    <row r="652" ht="13.5" thickTop="1"/>
    <row r="707" ht="13.5" thickBot="1"/>
    <row r="708" spans="1:11" ht="66.75" customHeight="1" thickBot="1" thickTop="1">
      <c r="A708" s="689" t="s">
        <v>374</v>
      </c>
      <c r="B708" s="689"/>
      <c r="C708" s="689"/>
      <c r="D708" s="689"/>
      <c r="E708" s="689"/>
      <c r="F708" s="689"/>
      <c r="G708" s="689"/>
      <c r="H708" s="689"/>
      <c r="I708" s="689"/>
      <c r="J708" s="689"/>
      <c r="K708" s="689"/>
    </row>
    <row r="709" spans="1:11" ht="50.25" customHeight="1" thickBot="1" thickTop="1">
      <c r="A709" s="690" t="s">
        <v>375</v>
      </c>
      <c r="B709" s="690"/>
      <c r="C709" s="690"/>
      <c r="D709" s="690"/>
      <c r="E709" s="690"/>
      <c r="F709" s="690"/>
      <c r="G709" s="690"/>
      <c r="H709" s="690"/>
      <c r="I709" s="690"/>
      <c r="J709" s="690"/>
      <c r="K709" s="690"/>
    </row>
    <row r="710" ht="13.5" thickTop="1"/>
    <row r="766" ht="13.5" thickBot="1"/>
    <row r="767" spans="1:11" ht="63.75" customHeight="1" thickBot="1" thickTop="1">
      <c r="A767" s="689" t="s">
        <v>376</v>
      </c>
      <c r="B767" s="689"/>
      <c r="C767" s="689"/>
      <c r="D767" s="689"/>
      <c r="E767" s="689"/>
      <c r="F767" s="689"/>
      <c r="G767" s="689"/>
      <c r="H767" s="689"/>
      <c r="I767" s="689"/>
      <c r="J767" s="689"/>
      <c r="K767" s="689"/>
    </row>
    <row r="768" spans="1:11" ht="42.75" customHeight="1" thickBot="1" thickTop="1">
      <c r="A768" s="690" t="s">
        <v>377</v>
      </c>
      <c r="B768" s="690"/>
      <c r="C768" s="690"/>
      <c r="D768" s="690"/>
      <c r="E768" s="690"/>
      <c r="F768" s="690"/>
      <c r="G768" s="690"/>
      <c r="H768" s="690"/>
      <c r="I768" s="690"/>
      <c r="J768" s="690"/>
      <c r="K768" s="690"/>
    </row>
    <row r="769" ht="13.5" thickTop="1"/>
    <row r="822" ht="13.5" thickBot="1"/>
    <row r="823" spans="1:11" ht="49.5" customHeight="1" thickBot="1" thickTop="1">
      <c r="A823" s="689" t="s">
        <v>146</v>
      </c>
      <c r="B823" s="689"/>
      <c r="C823" s="689"/>
      <c r="D823" s="689"/>
      <c r="E823" s="689"/>
      <c r="F823" s="689"/>
      <c r="G823" s="689"/>
      <c r="H823" s="689"/>
      <c r="I823" s="689"/>
      <c r="J823" s="689"/>
      <c r="K823" s="689"/>
    </row>
    <row r="824" spans="1:11" ht="39" customHeight="1" thickBot="1" thickTop="1">
      <c r="A824" s="690" t="s">
        <v>378</v>
      </c>
      <c r="B824" s="690"/>
      <c r="C824" s="690"/>
      <c r="D824" s="690"/>
      <c r="E824" s="690"/>
      <c r="F824" s="690"/>
      <c r="G824" s="690"/>
      <c r="H824" s="690"/>
      <c r="I824" s="690"/>
      <c r="J824" s="690"/>
      <c r="K824" s="690"/>
    </row>
    <row r="825" ht="13.5" thickTop="1"/>
    <row r="881" ht="13.5" thickBot="1"/>
    <row r="882" spans="1:11" ht="54" customHeight="1" thickBot="1" thickTop="1">
      <c r="A882" s="689" t="s">
        <v>379</v>
      </c>
      <c r="B882" s="689"/>
      <c r="C882" s="689"/>
      <c r="D882" s="689"/>
      <c r="E882" s="689"/>
      <c r="F882" s="689"/>
      <c r="G882" s="689"/>
      <c r="H882" s="689"/>
      <c r="I882" s="689"/>
      <c r="J882" s="689"/>
      <c r="K882" s="689"/>
    </row>
    <row r="883" spans="1:11" ht="56.25" customHeight="1" thickBot="1" thickTop="1">
      <c r="A883" s="690" t="s">
        <v>380</v>
      </c>
      <c r="B883" s="690"/>
      <c r="C883" s="690"/>
      <c r="D883" s="690"/>
      <c r="E883" s="690"/>
      <c r="F883" s="690"/>
      <c r="G883" s="690"/>
      <c r="H883" s="690"/>
      <c r="I883" s="690"/>
      <c r="J883" s="690"/>
      <c r="K883" s="690"/>
    </row>
    <row r="884" ht="13.5" thickTop="1"/>
    <row r="940" ht="13.5" thickBot="1"/>
    <row r="941" spans="1:11" ht="63" customHeight="1" thickBot="1" thickTop="1">
      <c r="A941" s="689" t="s">
        <v>28</v>
      </c>
      <c r="B941" s="689"/>
      <c r="C941" s="689"/>
      <c r="D941" s="689"/>
      <c r="E941" s="689"/>
      <c r="F941" s="689"/>
      <c r="G941" s="689"/>
      <c r="H941" s="689"/>
      <c r="I941" s="689"/>
      <c r="J941" s="689"/>
      <c r="K941" s="689"/>
    </row>
    <row r="942" spans="1:11" ht="42.75" customHeight="1" thickBot="1" thickTop="1">
      <c r="A942" s="690" t="s">
        <v>381</v>
      </c>
      <c r="B942" s="690"/>
      <c r="C942" s="690"/>
      <c r="D942" s="690"/>
      <c r="E942" s="690"/>
      <c r="F942" s="690"/>
      <c r="G942" s="690"/>
      <c r="H942" s="690"/>
      <c r="I942" s="690"/>
      <c r="J942" s="690"/>
      <c r="K942" s="690"/>
    </row>
    <row r="943" ht="13.5" thickTop="1"/>
    <row r="997" ht="13.5" thickBot="1"/>
    <row r="998" spans="1:11" ht="55.5" customHeight="1" thickBot="1" thickTop="1">
      <c r="A998" s="689" t="s">
        <v>0</v>
      </c>
      <c r="B998" s="689"/>
      <c r="C998" s="689"/>
      <c r="D998" s="689"/>
      <c r="E998" s="689"/>
      <c r="F998" s="689"/>
      <c r="G998" s="689"/>
      <c r="H998" s="689"/>
      <c r="I998" s="689"/>
      <c r="J998" s="689"/>
      <c r="K998" s="689"/>
    </row>
    <row r="999" spans="1:11" ht="39.75" customHeight="1" thickBot="1" thickTop="1">
      <c r="A999" s="690" t="s">
        <v>382</v>
      </c>
      <c r="B999" s="690"/>
      <c r="C999" s="690"/>
      <c r="D999" s="690"/>
      <c r="E999" s="690"/>
      <c r="F999" s="690"/>
      <c r="G999" s="690"/>
      <c r="H999" s="690"/>
      <c r="I999" s="690"/>
      <c r="J999" s="690"/>
      <c r="K999" s="690"/>
    </row>
    <row r="1000" ht="13.5" thickTop="1"/>
    <row r="1055" ht="13.5" thickBot="1"/>
    <row r="1056" spans="1:11" ht="61.5" customHeight="1" thickBot="1" thickTop="1">
      <c r="A1056" s="691" t="s">
        <v>383</v>
      </c>
      <c r="B1056" s="691"/>
      <c r="C1056" s="691"/>
      <c r="D1056" s="691"/>
      <c r="E1056" s="691"/>
      <c r="F1056" s="691"/>
      <c r="G1056" s="691"/>
      <c r="H1056" s="691"/>
      <c r="I1056" s="691"/>
      <c r="J1056" s="691"/>
      <c r="K1056" s="691"/>
    </row>
    <row r="1057" spans="1:11" ht="40.5" customHeight="1" thickBot="1" thickTop="1">
      <c r="A1057" s="690" t="s">
        <v>384</v>
      </c>
      <c r="B1057" s="690"/>
      <c r="C1057" s="690"/>
      <c r="D1057" s="690"/>
      <c r="E1057" s="690"/>
      <c r="F1057" s="690"/>
      <c r="G1057" s="690"/>
      <c r="H1057" s="690"/>
      <c r="I1057" s="690"/>
      <c r="J1057" s="690"/>
      <c r="K1057" s="690"/>
    </row>
    <row r="1058" ht="13.5" thickTop="1"/>
    <row r="1116" ht="13.5" thickBot="1"/>
    <row r="1117" spans="1:11" ht="54.75" customHeight="1" thickBot="1" thickTop="1">
      <c r="A1117" s="689" t="s">
        <v>386</v>
      </c>
      <c r="B1117" s="689"/>
      <c r="C1117" s="689"/>
      <c r="D1117" s="689"/>
      <c r="E1117" s="689"/>
      <c r="F1117" s="689"/>
      <c r="G1117" s="689"/>
      <c r="H1117" s="689"/>
      <c r="I1117" s="689"/>
      <c r="J1117" s="689"/>
      <c r="K1117" s="689"/>
    </row>
    <row r="1118" spans="1:11" ht="46.5" customHeight="1" thickBot="1" thickTop="1">
      <c r="A1118" s="690" t="s">
        <v>385</v>
      </c>
      <c r="B1118" s="690"/>
      <c r="C1118" s="690"/>
      <c r="D1118" s="690"/>
      <c r="E1118" s="690"/>
      <c r="F1118" s="690"/>
      <c r="G1118" s="690"/>
      <c r="H1118" s="690"/>
      <c r="I1118" s="690"/>
      <c r="J1118" s="690"/>
      <c r="K1118" s="690"/>
    </row>
    <row r="1119" ht="13.5" thickTop="1"/>
  </sheetData>
  <sheetProtection/>
  <mergeCells count="59">
    <mergeCell ref="A13:K13"/>
    <mergeCell ref="A268:K268"/>
    <mergeCell ref="A269:K269"/>
    <mergeCell ref="A270:K270"/>
    <mergeCell ref="A64:K64"/>
    <mergeCell ref="A65:K65"/>
    <mergeCell ref="A66:K66"/>
    <mergeCell ref="A67:K67"/>
    <mergeCell ref="A63:K63"/>
    <mergeCell ref="A59:K59"/>
    <mergeCell ref="A488:K488"/>
    <mergeCell ref="A489:K489"/>
    <mergeCell ref="A536:K536"/>
    <mergeCell ref="A323:K323"/>
    <mergeCell ref="A370:K370"/>
    <mergeCell ref="A371:K371"/>
    <mergeCell ref="A428:K428"/>
    <mergeCell ref="A429:K429"/>
    <mergeCell ref="A487:K487"/>
    <mergeCell ref="A60:K60"/>
    <mergeCell ref="A61:K61"/>
    <mergeCell ref="A62:K62"/>
    <mergeCell ref="A57:K57"/>
    <mergeCell ref="A941:K941"/>
    <mergeCell ref="A1057:K1057"/>
    <mergeCell ref="A767:K767"/>
    <mergeCell ref="A768:K768"/>
    <mergeCell ref="A823:K823"/>
    <mergeCell ref="A824:K824"/>
    <mergeCell ref="A882:K882"/>
    <mergeCell ref="A883:K883"/>
    <mergeCell ref="A58:K58"/>
    <mergeCell ref="A51:K51"/>
    <mergeCell ref="A54:K54"/>
    <mergeCell ref="A55:K55"/>
    <mergeCell ref="A56:K56"/>
    <mergeCell ref="A72:K72"/>
    <mergeCell ref="A321:K321"/>
    <mergeCell ref="A322:K322"/>
    <mergeCell ref="A1118:K1118"/>
    <mergeCell ref="A143:K143"/>
    <mergeCell ref="A206:K206"/>
    <mergeCell ref="A84:K84"/>
    <mergeCell ref="A537:K537"/>
    <mergeCell ref="A596:K596"/>
    <mergeCell ref="A709:K709"/>
    <mergeCell ref="A597:K597"/>
    <mergeCell ref="A650:K650"/>
    <mergeCell ref="A651:K651"/>
    <mergeCell ref="A68:K68"/>
    <mergeCell ref="A69:K69"/>
    <mergeCell ref="A70:K70"/>
    <mergeCell ref="A71:K71"/>
    <mergeCell ref="A1117:K1117"/>
    <mergeCell ref="A942:K942"/>
    <mergeCell ref="A998:K998"/>
    <mergeCell ref="A999:K999"/>
    <mergeCell ref="A1056:K1056"/>
    <mergeCell ref="A708:K70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nada.velickovic</cp:lastModifiedBy>
  <cp:lastPrinted>2024-03-13T06:50:17Z</cp:lastPrinted>
  <dcterms:created xsi:type="dcterms:W3CDTF">1996-10-14T23:33:28Z</dcterms:created>
  <dcterms:modified xsi:type="dcterms:W3CDTF">2024-04-09T11:41:50Z</dcterms:modified>
  <cp:category/>
  <cp:version/>
  <cp:contentType/>
  <cp:contentStatus/>
</cp:coreProperties>
</file>