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0" windowWidth="15135" windowHeight="6540" activeTab="1"/>
  </bookViews>
  <sheets>
    <sheet name="TEKST " sheetId="1" r:id="rId1"/>
    <sheet name="SANIT.POTR.UGR." sheetId="2" r:id="rId2"/>
    <sheet name="TAB.PRIKAZ" sheetId="3" r:id="rId3"/>
    <sheet name="DOPIS  GRADS.UPRAVU-НЕ ТРЕНУТНО" sheetId="4" state="hidden" r:id="rId4"/>
    <sheet name="ЗА НАЧЕЛНИЦУ" sheetId="5" state="hidden" r:id="rId5"/>
    <sheet name="НАСЛОВНИЦЕ НАШЕ ЗА ИЗВРШЕЊЕ" sheetId="6" state="hidden" r:id="rId6"/>
    <sheet name="Sheet2" sheetId="7" r:id="rId7"/>
    <sheet name="Sheet3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nada.velickovic</author>
  </authors>
  <commentList>
    <comment ref="B671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КОНЗИЛИЈАРНИ ПРЕГЛЕДИ СУ 000008
</t>
        </r>
      </text>
    </comment>
    <comment ref="H569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30445-00 JE ŠIFRA IZ 12
-TABELA USLUGA A TO JE ISTO ŠTO I TAB 11A-OPERACIJE
</t>
        </r>
      </text>
    </comment>
    <comment ref="F570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30445-00 JE ŠIFRA IZ 12-USLUGE A TO JE I U TABELI 11A-OPERACIJE
</t>
        </r>
      </text>
    </comment>
    <comment ref="I681" authorId="0">
      <text>
        <r>
          <rPr>
            <b/>
            <sz val="9"/>
            <rFont val="Tahoma"/>
            <family val="2"/>
          </rPr>
          <t>nada.velickovic:
УНЕТИ ЦИФРУ ПЛАНИРАНОГ БРОЈА ПРЕГЛЕДА У ФОРМУЛУ</t>
        </r>
      </text>
    </comment>
    <comment ref="F803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УНЕТИ У ФОРМУЛУ ПЛАНИРАНИ БРОЈ КОРОНАРОГРАФИЈА</t>
        </r>
      </text>
    </comment>
    <comment ref="F808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УНЕТИ У ФОРМУЛУ ПЛАНИРАНИ БРОЈ ПЕРКУТАНЕ АНГИОПЛАСТИКЕ</t>
        </r>
      </text>
    </comment>
    <comment ref="C819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ПРОВЕРИЛИ СА ЈЕЛКОМ И КОД ДЕКИЈА У ФАКТУРИ НЕМА ЗА ПРВИ КВАРТАЛ, ПРОВЕРИЛИ СМО И ЗА ДРУГИ КВАРТАЛ НЕМА</t>
        </r>
      </text>
    </comment>
    <comment ref="H571" authorId="0">
      <text>
        <r>
          <rPr>
            <b/>
            <sz val="9"/>
            <rFont val="Tahoma"/>
            <family val="2"/>
          </rPr>
          <t>nada.velickovic:
ZVALI SMO KATJU REKLA NAM JE DA JE 11 ZA JAN-DEC 2021</t>
        </r>
      </text>
    </comment>
    <comment ref="B616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bez skrininga</t>
        </r>
      </text>
    </comment>
  </commentList>
</comments>
</file>

<file path=xl/sharedStrings.xml><?xml version="1.0" encoding="utf-8"?>
<sst xmlns="http://schemas.openxmlformats.org/spreadsheetml/2006/main" count="747" uniqueCount="539">
  <si>
    <t>УГРАДНИ МАТЕРИЈАЛ</t>
  </si>
  <si>
    <t>ПРЕДМЕТ : ИЗВРШЕЊЕ ПЛАНСКИХ ЗАДАТАКА</t>
  </si>
  <si>
    <t>У прилогу дописа  достављамо Вам : ИЗВЕШТАЈ О ИЗВРШЕЊУ</t>
  </si>
  <si>
    <t>К Л И Н И Ч К О     Б О Л Н И Ч К И      Ц Е Н Т А Р      З Е М У Н   -   Б Е О Г Р А Д</t>
  </si>
  <si>
    <t>Б Е О Г Р А Д</t>
  </si>
  <si>
    <t>ОПШТИ ПОДАЦИ О УСТАНОВИ</t>
  </si>
  <si>
    <t>1. УНУТРАШЊА ОРГАНИЗАЦИЈА КЛИНИЧКО БОЛНИЧКОГ ЦЕНТРА ЗЕМУН</t>
  </si>
  <si>
    <t xml:space="preserve">( "Сл.гласник РС" бр.107/05 ) Управни одбор Клиничко болничког  </t>
  </si>
  <si>
    <t>где је у ставу  V  члан 16 организациона структура.</t>
  </si>
  <si>
    <t>V  УНУТРАШЊА ОРГАНИЗАЦИЈА КЛИНИЧКО БОЛЛНИЧКОГ ЦЕНТРА ЗЕМУН</t>
  </si>
  <si>
    <t>Члан 16.</t>
  </si>
  <si>
    <t>2. РАДНО ВРЕМЕ</t>
  </si>
  <si>
    <t>У циљу ефикснијег и рационалнијег обављања делатности,контроле стручног</t>
  </si>
  <si>
    <t>рада , у Клиничко болничком центру Земун се организују следеће организационе</t>
  </si>
  <si>
    <t>Унутрашња организација Клиничко болничког центра ближе се одређује актом о</t>
  </si>
  <si>
    <t>унутрашњој организацији коју доноси Директор .</t>
  </si>
  <si>
    <t>јединице ( службе,одељења,одсеци,саветовалишта и др. ) а која се утврђује актом</t>
  </si>
  <si>
    <t>о унутрашњој организацији</t>
  </si>
  <si>
    <t>јединице :</t>
  </si>
  <si>
    <t>У складу са одлуком о плану мрежа здравствених установа (Службени лист РС</t>
  </si>
  <si>
    <t>број 42/2006 ) Министар за здравље је утврдио и објавио број болесничких</t>
  </si>
  <si>
    <t>постеља у здравственим установама .</t>
  </si>
  <si>
    <t xml:space="preserve"> По тој одлуци наша Установа има право да користи 640 стандардних болесничких</t>
  </si>
  <si>
    <t>постеља и 14 постеља за мајке пратиље у оквиру Педијатријске службе , и 56</t>
  </si>
  <si>
    <t>неонатолошких постеља у оквиру Гинеколошко акушерске службе .</t>
  </si>
  <si>
    <t>С А Д Р Ж А Ј</t>
  </si>
  <si>
    <t>Т А Б Е Л А Р Н И     П Р И К А З</t>
  </si>
  <si>
    <t>КАДАР ПО НОРМАТИВУ УРАЂЕН ЈЕ НА ОСНОВУ ПРАВИЛНИКА Т.Ј.НОРМАТИВА</t>
  </si>
  <si>
    <t>%</t>
  </si>
  <si>
    <t>Већ низ година у оквиру  Службе за трансфузију крви у нашем Центру постоји</t>
  </si>
  <si>
    <t>веома развијена и успешна активност у области добровољног давалаштва крви.</t>
  </si>
  <si>
    <t>ТАБЕЛАРНИ</t>
  </si>
  <si>
    <t>У Земуну_____________</t>
  </si>
  <si>
    <t>Бр.__________________</t>
  </si>
  <si>
    <t>ДИРЕКТОР КБЦ ЗЕМУН</t>
  </si>
  <si>
    <t>од 7 - 19 часова у оквиру служби које имају то радно време.</t>
  </si>
  <si>
    <t>У нашој Установи не постоји медицински кадар са нижом стручном спремом.</t>
  </si>
  <si>
    <t>По одлуци о плану мрежа  здравствених установа (Службени лист бр.42/2006 )</t>
  </si>
  <si>
    <t>ЛЕКОВИ</t>
  </si>
  <si>
    <t>У Т Р О Ш А К :</t>
  </si>
  <si>
    <t>СВЕГА :</t>
  </si>
  <si>
    <t>1. ЛЕКОВИ,ВАКЦИНЕ  И ЦИТОСТАТИЦИ</t>
  </si>
  <si>
    <t>СВЕГА:</t>
  </si>
  <si>
    <t>3. САНИТЕТСКИ И ПОТРОШНИ МАТЕРИЈАЛ</t>
  </si>
  <si>
    <t>На основу члана136 став 1. тачка 1 Закона о здравственој заштити</t>
  </si>
  <si>
    <t xml:space="preserve">У саставу организационих јединица из става 1 овог члана су уже организационе </t>
  </si>
  <si>
    <t>ГРАФТОВИ</t>
  </si>
  <si>
    <t>1.</t>
  </si>
  <si>
    <t>2.</t>
  </si>
  <si>
    <t>СТЕНТОВИ</t>
  </si>
  <si>
    <t>3.</t>
  </si>
  <si>
    <t>4.</t>
  </si>
  <si>
    <t>5.</t>
  </si>
  <si>
    <t>ОСТАЛИ УГРАДНИ МАТЕРИЈАЛ</t>
  </si>
  <si>
    <t>Доц др Драгош Стојановић</t>
  </si>
  <si>
    <t>центра Земун - Београд на седници одржаној дана 11.12.2006. године</t>
  </si>
  <si>
    <t>8.1. ДИЈАГНОСТИЧКИ</t>
  </si>
  <si>
    <t>8.2 ТЕРАПИЈСКИ</t>
  </si>
  <si>
    <t>8.3 ЛАБОРАТОРИЈСКИ МАТЕРИЈАЛ-РЕАГЕНСИ</t>
  </si>
  <si>
    <t>8.3.1. РЕАГЕНСИ-ХОРМОНИ</t>
  </si>
  <si>
    <t>8.3.2 РЕАГЕНСИ-ТУМОР МАРКЕРИ</t>
  </si>
  <si>
    <t>8.4 САНИТЕТСКИ И МЕДИЦИНСКИ МАТЕРИЈАЛ-ОПШТИ</t>
  </si>
  <si>
    <t>ПОТРОШНИ МАТЕРИЈАЛ</t>
  </si>
  <si>
    <t xml:space="preserve">8.5 ОСТАЛИ САНИТЕТСКИ И МЕДИЦИНСКИ </t>
  </si>
  <si>
    <t xml:space="preserve">1. лекара </t>
  </si>
  <si>
    <t>2. фармацеута</t>
  </si>
  <si>
    <t>3. медицинских сестара</t>
  </si>
  <si>
    <t>НЕМЕДИЦИНСКИХ РАДНИКА</t>
  </si>
  <si>
    <t>МЕДИЦИНСКИХ САРАДНИКА</t>
  </si>
  <si>
    <t>2. медицинских сестара</t>
  </si>
  <si>
    <t>КАРДИОЛОГИЈА</t>
  </si>
  <si>
    <t>ПУЛМОЛОГИЈА</t>
  </si>
  <si>
    <t>ХЕМАТОЛОГИЈА</t>
  </si>
  <si>
    <t>ЕНДОКРИНОЛОГИЈА</t>
  </si>
  <si>
    <t>НЕФРОЛОГИЈА</t>
  </si>
  <si>
    <t>ГАСТРО</t>
  </si>
  <si>
    <t xml:space="preserve">1.административних радника                </t>
  </si>
  <si>
    <t xml:space="preserve">2.техничких и помоћних радника           </t>
  </si>
  <si>
    <t xml:space="preserve">2. административних радника                  </t>
  </si>
  <si>
    <t xml:space="preserve">3.техничко и помоћно особље                   </t>
  </si>
  <si>
    <t>1. ЛЕКОВИ,И ЦИТОСТАТИЦИ</t>
  </si>
  <si>
    <t>ИЗВРШЕЊЕ</t>
  </si>
  <si>
    <t>ЗА ПЕРИОД</t>
  </si>
  <si>
    <t>МЕДИЦИНСKИХ РАДНИКА</t>
  </si>
  <si>
    <t>радника од тога:</t>
  </si>
  <si>
    <t>ОСИГУРАНИЦИ</t>
  </si>
  <si>
    <t>УКУПНО</t>
  </si>
  <si>
    <t>болесника или</t>
  </si>
  <si>
    <t>6.</t>
  </si>
  <si>
    <t>7.</t>
  </si>
  <si>
    <t>8.</t>
  </si>
  <si>
    <t>9.</t>
  </si>
  <si>
    <t>10.</t>
  </si>
  <si>
    <t>11.</t>
  </si>
  <si>
    <t>12.</t>
  </si>
  <si>
    <t xml:space="preserve">3. КАДРОВИ </t>
  </si>
  <si>
    <t>4. БРОЈ ПОСТЕЉА</t>
  </si>
  <si>
    <t xml:space="preserve"> ОСТВАРЕНИ ОБИМ РАДА СТАЦИОНАРА</t>
  </si>
  <si>
    <t>5. БРОЈ ИСПИСАНИХ БОЛЕСНИКА</t>
  </si>
  <si>
    <t>6. БРОЈ ДАНА ЛЕЧЕЊА</t>
  </si>
  <si>
    <t>у посматраном периоду је следећи :</t>
  </si>
  <si>
    <t>а)</t>
  </si>
  <si>
    <t>б)</t>
  </si>
  <si>
    <t>в)</t>
  </si>
  <si>
    <t>ИНТЕНЗИВНА НЕГА</t>
  </si>
  <si>
    <t>дана или</t>
  </si>
  <si>
    <t>ПОЛУИНТЕНЗИВНА НЕГА</t>
  </si>
  <si>
    <t>ОПШТА НЕГА</t>
  </si>
  <si>
    <t>УКУПНО :</t>
  </si>
  <si>
    <t>7. ПРОСЕЧНО ТРАЈАЊЕ ЛЕЧЕЊА</t>
  </si>
  <si>
    <t>8. ЗАУЗЕТОСТ ПОСТЕЉНОГ ФОНДА</t>
  </si>
  <si>
    <t xml:space="preserve">У складу са одлуком о плану мрежа здравствених установа,Службени гласник </t>
  </si>
  <si>
    <t xml:space="preserve">РС 42/2006,Министарство здравља утврдило је и објавило број болесничких </t>
  </si>
  <si>
    <t>постеља у здравственим установама.</t>
  </si>
  <si>
    <t>За наш Центар је утврђено 640 стандардних болесничких постеља, а Центар је</t>
  </si>
  <si>
    <t>дневној болници.</t>
  </si>
  <si>
    <t>БРОЈ ОПЕРИСАНИХ ЛИЦА</t>
  </si>
  <si>
    <t>БРОЈ ОПЕРАЦИЈА</t>
  </si>
  <si>
    <t>ВРСТА УСЛУГЕ</t>
  </si>
  <si>
    <t>ДИЈАГНОСТИЧКЕ УСЛУГЕ</t>
  </si>
  <si>
    <t>ТЕРАПИЈСКЕ УСЛУГЕ</t>
  </si>
  <si>
    <t>ОПЕРАЦИЈЕ И ИНТЕРВЕНЦИЈЕ</t>
  </si>
  <si>
    <t>УЛТРАЗВУЧНА ДИЈАГНОСТИКА</t>
  </si>
  <si>
    <t>РЕНТГЕН ДИЈАГНОСТИКА</t>
  </si>
  <si>
    <t>ДОПЛЕР ДИЈАГНОСТИКА</t>
  </si>
  <si>
    <t>СКЕНЕР ДИЈАГНОСТИКА</t>
  </si>
  <si>
    <t>ЛАБОРАТОРИЈСКЕ УСЛУГЕ</t>
  </si>
  <si>
    <t>ХИСТОПАТОЛОШКЕ УСЛУГЕ</t>
  </si>
  <si>
    <t>ТРАНСФУЗИОЛОШКЕ УСЛУГЕ</t>
  </si>
  <si>
    <t>УКУПНО УСЛУГА :</t>
  </si>
  <si>
    <t>УСЛУГЕ ПРУЖЕНЕ ОСИГУРАНИЦИМА РФЗО</t>
  </si>
  <si>
    <t>СТАЦИОНАРНИ БОЛЕСНИЦИ</t>
  </si>
  <si>
    <t>АМБУЛАНТНИ ПАЦИЈЕНТИ</t>
  </si>
  <si>
    <t>По радним јединицама број исписаних болесника је следећи :</t>
  </si>
  <si>
    <t>ОРГАНИЗАЦИОНА ЈЕДИНИЦА</t>
  </si>
  <si>
    <t>ОНКОЛОШКА Д.Б.</t>
  </si>
  <si>
    <t>НЕУРОЛОГИЈА</t>
  </si>
  <si>
    <t>ГИНЕКОЛ.АКУШЕРСТ.</t>
  </si>
  <si>
    <t>ПЕДИЈАТРИЈА</t>
  </si>
  <si>
    <t>ХИРУРГИЈА</t>
  </si>
  <si>
    <t>УРОЛОГИЈА</t>
  </si>
  <si>
    <t>НЕУРОХИРУРГИЈА</t>
  </si>
  <si>
    <t>ТРАУМАТОЛОГИЈА</t>
  </si>
  <si>
    <t>ОРЛ СА МФХ</t>
  </si>
  <si>
    <t>БРОЈ ЛИЦА</t>
  </si>
  <si>
    <t>БРОЈ ДИЈАЛИЗА</t>
  </si>
  <si>
    <t>ХЕМОДИЈАЛИЗА УКУПНО</t>
  </si>
  <si>
    <t>ПЕРИТОНЕАЛНА ДИЈАЛИЗА УКУПНО</t>
  </si>
  <si>
    <t>НАЗИВ И ВРСТА ДИЈАЛИЗЕ</t>
  </si>
  <si>
    <t>Структура у односу на укупан број извршених дијализа процентуално исказана :</t>
  </si>
  <si>
    <t>ДОБРОВОЉНО ДАВАЛАШТВО КРВИ</t>
  </si>
  <si>
    <t>Укупно у Служби за трансфузију крви у посматраном периоду крв је дало</t>
  </si>
  <si>
    <t>ПРЕГЛЕДАНО</t>
  </si>
  <si>
    <t>ОДБИЈЕНО</t>
  </si>
  <si>
    <t>ДАЛО КРВ</t>
  </si>
  <si>
    <t>СТАРИ</t>
  </si>
  <si>
    <t>НОВИ</t>
  </si>
  <si>
    <t>СЛУЖБА</t>
  </si>
  <si>
    <t>ТЕРЕН</t>
  </si>
  <si>
    <t xml:space="preserve">      САЛЕ ЗА КАТЕТЕРИЗАЦИЈУ СРЦА</t>
  </si>
  <si>
    <t>16. ОСТВАРЕНИ ОБИМ РАДА</t>
  </si>
  <si>
    <t>РАДА</t>
  </si>
  <si>
    <t>МЕСТО</t>
  </si>
  <si>
    <t>СВЕГА</t>
  </si>
  <si>
    <t>ОРГАНИЗАЦИОНА СТРУКТУРА</t>
  </si>
  <si>
    <t>РАДНО ВРЕМЕ</t>
  </si>
  <si>
    <t>КАДРОВИ ПО УГОВОРУ</t>
  </si>
  <si>
    <t>БРОЈ ПОСТЕЉА</t>
  </si>
  <si>
    <t>БРОЈ ИСПИСАНИХ БОЛЕСНИКА</t>
  </si>
  <si>
    <t>БРОЈ ДАНА ЛЕЧЕЊА</t>
  </si>
  <si>
    <t>ПРОСЕЧНО ТРАЈАЊЕ ЛЕЧЕЊА</t>
  </si>
  <si>
    <t>ЗАУЗЕТОСТ ПОСТЕЉНОГ ФОНДА</t>
  </si>
  <si>
    <t>ДНЕВНА БОЛНИЦА</t>
  </si>
  <si>
    <t>ОПЕРАЦИЈЕ И ОПЕРИСАНА ЛИЦА</t>
  </si>
  <si>
    <t>БРОЈ ЗДРАВСТВЕНИХ УСЛУГА</t>
  </si>
  <si>
    <t>13.</t>
  </si>
  <si>
    <t>ДИЈАЛИЗА</t>
  </si>
  <si>
    <t>14.</t>
  </si>
  <si>
    <t>КРВ И ПРОДУКТИ ОД КРВИ</t>
  </si>
  <si>
    <t>15.</t>
  </si>
  <si>
    <t>16.</t>
  </si>
  <si>
    <t>РАД САЛЕ ЗА КАТЕТЕРИЗАЦИЈУ СРЦА</t>
  </si>
  <si>
    <t>17.</t>
  </si>
  <si>
    <t>18.</t>
  </si>
  <si>
    <t>ЛЕКОВИ,САНИТЕТСКИ И ПОТРОШНИ МАТЕРИЈАЛ</t>
  </si>
  <si>
    <t>ПРЕГЛЕДИ</t>
  </si>
  <si>
    <t>8.а</t>
  </si>
  <si>
    <t>ПТРАТИОЦИ ЛЕЧЕНИХ ЛИЦА</t>
  </si>
  <si>
    <t>10</t>
  </si>
  <si>
    <t>8.а ПРАТИОЦИ ЛЕЧЕНИХ ЛИЦА</t>
  </si>
  <si>
    <t>9. ОСТВАРЕНИ ОБИМ РАДА  ДНЕВНЕ БОЛНИЦЕ</t>
  </si>
  <si>
    <t xml:space="preserve">11. ЗДРАВСТВЕНЕ УСЛУГЕ </t>
  </si>
  <si>
    <t>12. ОСТВАРЕНИ БРОЈ ПРЕГЛЕДА</t>
  </si>
  <si>
    <t>СПЕЦИЈАЛИСТИЧКИ ПРЕГЛЕДИ У ПОЛИКЛИНИЦИ</t>
  </si>
  <si>
    <t>КОНСУЛТАТИВНИ ПРЕГЛЕДИ</t>
  </si>
  <si>
    <t xml:space="preserve"> КОНЗИЛИЈАРНИ ПРЕГЛЕДИ</t>
  </si>
  <si>
    <t>13. ОСТВАРЕНИ ОБИМ РАДА НА ДИЈАЛИЗИ</t>
  </si>
  <si>
    <t>14. КРВ И КОМПОНЕНТЕ КРВИ</t>
  </si>
  <si>
    <t>15. ДОБРОВОЉНО ДАВАЛАШТВО КРВИ</t>
  </si>
  <si>
    <t>ПЛАНСКИХ ЗАДАТАКА</t>
  </si>
  <si>
    <t>РФЗО  ЛИЦА И ДАНА</t>
  </si>
  <si>
    <t>ЕМБОЛИЗАЦИЈА</t>
  </si>
  <si>
    <t>СВЕГА УГРАДНИ  МАТЕРИЈАЛ</t>
  </si>
  <si>
    <t>БАРО МЕДИЦИНА</t>
  </si>
  <si>
    <t>ХЕМОДИЈАЛИЗА</t>
  </si>
  <si>
    <t>3.здравствени сарадници</t>
  </si>
  <si>
    <t>4.фармацеута</t>
  </si>
  <si>
    <t xml:space="preserve">5. административних радника                   </t>
  </si>
  <si>
    <t xml:space="preserve">6. техничко и помоћно особље               </t>
  </si>
  <si>
    <t>АКУШЕРСТВО</t>
  </si>
  <si>
    <t>ОНКОЛОГИЈА</t>
  </si>
  <si>
    <t>ГЕРИЈАТРИЈА</t>
  </si>
  <si>
    <t>ГИНЕКОЛОГИЈА</t>
  </si>
  <si>
    <t>НЕУРОХИРИРГИЈА</t>
  </si>
  <si>
    <t>БАРОМЕДИЦИНА</t>
  </si>
  <si>
    <t>ТБЦ</t>
  </si>
  <si>
    <t xml:space="preserve">2. МАТЕРИЈАЛ ЗА ДИЈАЛИЗУ </t>
  </si>
  <si>
    <t>4.ФАКТУРИСАНА КРВ И КОМПОНЕНТЕ КРВИ</t>
  </si>
  <si>
    <t xml:space="preserve">  </t>
  </si>
  <si>
    <t xml:space="preserve">4.ФАКТУРИСАНА КРВ И КОМПОНЕНТЕ КРВИ  </t>
  </si>
  <si>
    <t>ФАКТУРИСАНА КРВ И КОМПОНЕНТЕ КРВИ</t>
  </si>
  <si>
    <t>Кардовски план КБЦ Земун за 2013.годину је измењен са 1153 запослена на укупно</t>
  </si>
  <si>
    <t>1217 запослених радника.  Са  30.06.2013.године, уговорено је 1205  радника.</t>
  </si>
  <si>
    <t>са јулом 2013. године.</t>
  </si>
  <si>
    <t xml:space="preserve">Још 12 радника биће примљено тј. ућиће у уговорени број радника </t>
  </si>
  <si>
    <t>19.</t>
  </si>
  <si>
    <r>
      <t xml:space="preserve">донео је </t>
    </r>
    <r>
      <rPr>
        <b/>
        <sz val="11"/>
        <rFont val="Times New Roman"/>
        <family val="1"/>
      </rPr>
      <t>СТАТУТ КЛИНИЧКО БОЛНИЧКОГ ЦЕНТРА ЗЕМУН-БЕОГРАД,</t>
    </r>
  </si>
  <si>
    <r>
      <t xml:space="preserve">2. Запослени кадар на </t>
    </r>
    <r>
      <rPr>
        <b/>
        <sz val="11"/>
        <rFont val="Times New Roman"/>
        <family val="1"/>
      </rPr>
      <t xml:space="preserve">ОДРЕЂЕНО ВРЕМЕ   </t>
    </r>
  </si>
  <si>
    <t>ПЛАНСКИХ ЗАДАТАКА ЗА ПЕРИОД ЈАНУАР-ДЕЦЕМБАР  2013.</t>
  </si>
  <si>
    <t xml:space="preserve">      ЗА ПЕРИОД ЈАНУАР ДЕЦЕМБАР 2013.ГОДИНЕ</t>
  </si>
  <si>
    <t>постеља.</t>
  </si>
  <si>
    <t>С+А</t>
  </si>
  <si>
    <r>
      <t xml:space="preserve">У односу на укупан број исписаних </t>
    </r>
    <r>
      <rPr>
        <b/>
        <sz val="11"/>
        <rFont val="Times New Roman"/>
        <family val="1"/>
      </rPr>
      <t xml:space="preserve">          </t>
    </r>
  </si>
  <si>
    <t>болесника.</t>
  </si>
  <si>
    <t xml:space="preserve"> години   није радила пуним капацитетом.</t>
  </si>
  <si>
    <t>Офталмолмологија  има већи број прегледаних пацијената  је премештена у поликлинику.</t>
  </si>
  <si>
    <t>У хируршким амбулантама има већи број прегледаних пацијената с обзиром да су све хируршке</t>
  </si>
  <si>
    <t xml:space="preserve">сале отворене и раде пуним капацитетом што је условило повећан број пацијената, </t>
  </si>
  <si>
    <t>дијагностичких и лабораторијских услуга.</t>
  </si>
  <si>
    <t>РЕПУБЛИКА СРБИЈА</t>
  </si>
  <si>
    <t>ГРАД БЕОГРАД</t>
  </si>
  <si>
    <t>ГРАДСКА УПРАВА ГРАДА БЕОГРАДА</t>
  </si>
  <si>
    <t>СЕКРЕТАРИЈАТ ЗА ЗДРАВСТВО</t>
  </si>
  <si>
    <t>КРАЉИЦЕ МАРИЈЕ 1/XII</t>
  </si>
  <si>
    <t>11000 Б Е О Г Р А Д</t>
  </si>
  <si>
    <t>од тога:</t>
  </si>
  <si>
    <t>ПЛАН ЗА 2014</t>
  </si>
  <si>
    <t>ИЗВРШЕНО     I-VI  2014.</t>
  </si>
  <si>
    <t xml:space="preserve">У 2014. години дијетолошка амбуланта има већи број консултативних прегледа јер у претходној </t>
  </si>
  <si>
    <t>plan 2014</t>
  </si>
  <si>
    <t>izvršenje januar-jun 2014.</t>
  </si>
  <si>
    <t>13100-00</t>
  </si>
  <si>
    <t>13100-01</t>
  </si>
  <si>
    <t>ИНТЕРМИТЕНТНА ХЕМОФИЛТРАЦИЈА</t>
  </si>
  <si>
    <t>13100-02</t>
  </si>
  <si>
    <t>13100-03</t>
  </si>
  <si>
    <t>13100-04</t>
  </si>
  <si>
    <t>13100-05</t>
  </si>
  <si>
    <t>КОНТИНУИРАНА ХЕМОФИЛТРАЦИЈА</t>
  </si>
  <si>
    <t>ХЕМОПЕРФУЗИЈА</t>
  </si>
  <si>
    <t>13100-06</t>
  </si>
  <si>
    <t>13100-07</t>
  </si>
  <si>
    <t>13100-08</t>
  </si>
  <si>
    <t>КОНТИНУИРАНА ПЕРИТОНЕАЛНА ДИЈАЛИЗА ДУГОРОЧНА</t>
  </si>
  <si>
    <t>ПЕРИТОНЕАЛНА ДИЈАЛИЗА КРАТКОРОЧНА</t>
  </si>
  <si>
    <t>ИНТЕРМИТЕНТНА ПЕРИТОНЕАЛНА ДИЈАЛИЗА ДУГОРОЧНА</t>
  </si>
  <si>
    <r>
      <t xml:space="preserve">Просечно дневно пружено </t>
    </r>
    <r>
      <rPr>
        <b/>
        <sz val="11"/>
        <rFont val="Times New Roman"/>
        <family val="1"/>
      </rPr>
      <t xml:space="preserve"> је        </t>
    </r>
  </si>
  <si>
    <t>ПЛАН А+С</t>
  </si>
  <si>
    <t>ИЗВРШЕЊЕ А+С</t>
  </si>
  <si>
    <t>ЈАНУАР- ЈУН 2014</t>
  </si>
  <si>
    <r>
      <t>Учешће    медицинских радника у  укупном  броју  запослених   износи</t>
    </r>
    <r>
      <rPr>
        <b/>
        <sz val="11"/>
        <rFont val="Times New Roman"/>
        <family val="1"/>
      </rPr>
      <t xml:space="preserve">     </t>
    </r>
  </si>
  <si>
    <r>
      <t xml:space="preserve">а    немедицинских  радника    износи </t>
    </r>
    <r>
      <rPr>
        <b/>
        <sz val="11"/>
        <rFont val="Times New Roman"/>
        <family val="1"/>
      </rPr>
      <t xml:space="preserve">  </t>
    </r>
  </si>
  <si>
    <t>%. Учешће административних</t>
  </si>
  <si>
    <r>
      <t xml:space="preserve">радника у укупном броју уговорених </t>
    </r>
    <r>
      <rPr>
        <sz val="10"/>
        <rFont val="Times New Roman"/>
        <family val="1"/>
      </rPr>
      <t>износи</t>
    </r>
    <r>
      <rPr>
        <sz val="11"/>
        <rFont val="Times New Roman"/>
        <family val="1"/>
      </rPr>
      <t xml:space="preserve">    </t>
    </r>
  </si>
  <si>
    <t>% а техничких</t>
  </si>
  <si>
    <r>
      <t xml:space="preserve">износио је </t>
    </r>
  </si>
  <si>
    <t xml:space="preserve">10. ОПЕРАЦИЈЕ И ОПЕРИСАНA ЛИЦА </t>
  </si>
  <si>
    <t>услуга.</t>
  </si>
  <si>
    <t>5а</t>
  </si>
  <si>
    <t>,112/2009,О ПОТРЕБАМА ЗА КАДРОМ ОБЈАВЉЕНОМ У СЛ.ГЛАСНИКУ БР.43/2006.</t>
  </si>
  <si>
    <t>50/2010,79/2011,22/213</t>
  </si>
  <si>
    <t xml:space="preserve">Учешће филијала РФЗО  у укупном броју исписаних болесника износило је </t>
  </si>
  <si>
    <t xml:space="preserve"> ФИЛИЈАЛЕ РФЗО</t>
  </si>
  <si>
    <t>Учешће осигураника РФЗО филијале у укупном броју исписаних болесника износио је</t>
  </si>
  <si>
    <t>ФИЛИЈАЛЕ РФЗО</t>
  </si>
  <si>
    <t xml:space="preserve">постеља за мајке пратиље у оквиру Педијатријске службе, 56 неонатолошких </t>
  </si>
  <si>
    <t>ФИЛИЈАЛЕ  РФЗО</t>
  </si>
  <si>
    <r>
      <t xml:space="preserve">Запослени кадар </t>
    </r>
    <r>
      <rPr>
        <b/>
        <sz val="11"/>
        <rFont val="Times New Roman"/>
        <family val="1"/>
      </rPr>
      <t xml:space="preserve">преко уговореног броја износи        </t>
    </r>
  </si>
  <si>
    <r>
      <t>1. Запослени кадар на</t>
    </r>
    <r>
      <rPr>
        <b/>
        <sz val="11"/>
        <rFont val="Times New Roman"/>
        <family val="1"/>
      </rPr>
      <t xml:space="preserve"> НЕОДРЕЂЕНО ВРЕМЕ </t>
    </r>
  </si>
  <si>
    <t>СВИ КОРИСНИЦИ</t>
  </si>
  <si>
    <t>По радним јединицама у посматраном периоду je исписано је укупно болесника :</t>
  </si>
  <si>
    <t>УКУПНО:</t>
  </si>
  <si>
    <t>У посматраном периоду просечно дневно је исписано</t>
  </si>
  <si>
    <t>дана лечења, од чега су осигураници РФЗО филијале остварили</t>
  </si>
  <si>
    <t xml:space="preserve">дана лечења. </t>
  </si>
  <si>
    <t>СВИ  КОРИСНИЦИ</t>
  </si>
  <si>
    <t xml:space="preserve">Посматрано по врстама неге укупно процентуално изражени број остварених дана </t>
  </si>
  <si>
    <t>дана. За осигуранике РФЗО филијале просечна дужина лечења је</t>
  </si>
  <si>
    <t xml:space="preserve">дана.   </t>
  </si>
  <si>
    <r>
      <t xml:space="preserve">Просечно дневно било је заузето </t>
    </r>
    <r>
      <rPr>
        <b/>
        <sz val="11"/>
        <rFont val="Times New Roman"/>
        <family val="1"/>
      </rPr>
      <t xml:space="preserve">  </t>
    </r>
  </si>
  <si>
    <t>Просечна дужина лежања мајки пратиља била је</t>
  </si>
  <si>
    <t>што износи</t>
  </si>
  <si>
    <t>% у односу на планирани број.</t>
  </si>
  <si>
    <t xml:space="preserve"> операција или </t>
  </si>
  <si>
    <t>% у односу на планирани број операција</t>
  </si>
  <si>
    <t xml:space="preserve">извршено је укупно  </t>
  </si>
  <si>
    <t>специјалистичких прегледа. Осигураницима РФЗО филијала</t>
  </si>
  <si>
    <t>извршено је укупно</t>
  </si>
  <si>
    <t>прегледа.</t>
  </si>
  <si>
    <t xml:space="preserve">је   </t>
  </si>
  <si>
    <t xml:space="preserve">извршено је укупно </t>
  </si>
  <si>
    <t>% од планираног броја.</t>
  </si>
  <si>
    <t xml:space="preserve">лечено је   </t>
  </si>
  <si>
    <t xml:space="preserve"> лица  којима  је  извршено </t>
  </si>
  <si>
    <t>дијализа.</t>
  </si>
  <si>
    <t xml:space="preserve">Пролазних лица је у посматраном периоду било </t>
  </si>
  <si>
    <t xml:space="preserve">и њима је извршено </t>
  </si>
  <si>
    <t>КОНТ.ПОСТ.ЗАМ.БУБРЕЖ.ФУН.(CRRT) И ПЛАЗМА ФЕРЕЗА</t>
  </si>
  <si>
    <t>13750-00</t>
  </si>
  <si>
    <t>ТЕРАПИЈСКА ПЛАЗМАФЕРЕЗА</t>
  </si>
  <si>
    <t xml:space="preserve">крви и компоненти крви износи </t>
  </si>
  <si>
    <t>динара.</t>
  </si>
  <si>
    <t xml:space="preserve">добровољних давалаца крви. Од тога </t>
  </si>
  <si>
    <t xml:space="preserve">или </t>
  </si>
  <si>
    <t xml:space="preserve">су стари даваоци , а </t>
  </si>
  <si>
    <t xml:space="preserve">   или </t>
  </si>
  <si>
    <t>% су нови даваоци.</t>
  </si>
  <si>
    <r>
      <t xml:space="preserve"> </t>
    </r>
    <r>
      <rPr>
        <sz val="11"/>
        <rFont val="Times New Roman"/>
        <family val="1"/>
      </rPr>
      <t xml:space="preserve">давалаца, а на терену </t>
    </r>
    <r>
      <rPr>
        <b/>
        <sz val="11"/>
        <rFont val="Times New Roman"/>
        <family val="1"/>
      </rPr>
      <t xml:space="preserve"> </t>
    </r>
  </si>
  <si>
    <t>давалаца крви.</t>
  </si>
  <si>
    <t xml:space="preserve"> </t>
  </si>
  <si>
    <t xml:space="preserve">КОРОНАРОГРАФИЈА  или  </t>
  </si>
  <si>
    <t xml:space="preserve">У истом периоду урађено је </t>
  </si>
  <si>
    <t xml:space="preserve"> ПЕРКУТАНИХ АНГИОПЛАСТИКА АРТЕРИЈЕ</t>
  </si>
  <si>
    <t>% од укупно планираног броја.</t>
  </si>
  <si>
    <t>ОРГАНИЗОВАНИ СКРИНИНГ РАКА</t>
  </si>
  <si>
    <t xml:space="preserve">што износи </t>
  </si>
  <si>
    <r>
      <t>РФЗО  филијале  и oсталим  корисницима   пружено   је</t>
    </r>
    <r>
      <rPr>
        <b/>
        <sz val="11"/>
        <rFont val="Times New Roman"/>
        <family val="1"/>
      </rPr>
      <t xml:space="preserve"> </t>
    </r>
  </si>
  <si>
    <t xml:space="preserve">дана лечења, </t>
  </si>
  <si>
    <t>болесника,</t>
  </si>
  <si>
    <t xml:space="preserve">   </t>
  </si>
  <si>
    <t xml:space="preserve">У КБЦ Земун у оквиру ПЕДИЈАТРИЈСКЕ БОЛНИЦЕ  користи се 14 постеља  </t>
  </si>
  <si>
    <t xml:space="preserve">мајки пратиља, а остварено је </t>
  </si>
  <si>
    <t>дана.</t>
  </si>
  <si>
    <t xml:space="preserve">постеља за бебе у оквиру Акушерске службе и  38 постељa који се користе у </t>
  </si>
  <si>
    <t>постељe.</t>
  </si>
  <si>
    <t>дана лежања.</t>
  </si>
  <si>
    <t>ЕНДОВАСКУЛАРНО ЛЕЧЕЊЕ ИНТРАКРАНИЈАЛНИХ АНЕУРИЗМИ</t>
  </si>
  <si>
    <t>У табели су приказане операције у дневној болници, амбуланти и стационару.</t>
  </si>
  <si>
    <t xml:space="preserve">У посматраном периоду у Хируршким службама коришћено је    </t>
  </si>
  <si>
    <t>% .</t>
  </si>
  <si>
    <t xml:space="preserve">Просечна заузетост постеља за осигуранике РФЗО  филијале  </t>
  </si>
  <si>
    <t xml:space="preserve">  у посматраном периоду износила је</t>
  </si>
  <si>
    <t>ПРИКАЗ</t>
  </si>
  <si>
    <t>Радно време службе Трансфузије је од 0 - 24 h, а са даваоцима сваког радног дана</t>
  </si>
  <si>
    <t xml:space="preserve"> од 7 до 17 часова.</t>
  </si>
  <si>
    <t xml:space="preserve">1. Трауматолошку службу </t>
  </si>
  <si>
    <t>2. Службу баро медицине</t>
  </si>
  <si>
    <t>21 кревет</t>
  </si>
  <si>
    <t xml:space="preserve">Разлог је техничко хаварисање објекта и непостојање услова за смештај и лечење </t>
  </si>
  <si>
    <t xml:space="preserve">пацијената у таквим околностима. С друге стране због нерешених имовинско - правних </t>
  </si>
  <si>
    <t>односа (објекат је у процесу реституције) нисмо у могућности да изводимо радове</t>
  </si>
  <si>
    <t>на санацији.</t>
  </si>
  <si>
    <t xml:space="preserve">Претходним дописима обавештени су надлежни: </t>
  </si>
  <si>
    <t xml:space="preserve">Министарство здравља РС; Секретеријат за здравство и Градски завод за Јавно </t>
  </si>
  <si>
    <t>здравље Београд .Запослени у овом одсеку су ангажовани у оквиру матичне службе</t>
  </si>
  <si>
    <t xml:space="preserve">Пулмологије где и даље обављају дијагностику, амбулантно поликлинички рад и лечење </t>
  </si>
  <si>
    <t>ових болесника.</t>
  </si>
  <si>
    <r>
      <t xml:space="preserve">У току 2014 године  </t>
    </r>
    <r>
      <rPr>
        <b/>
        <i/>
        <sz val="12"/>
        <rFont val="Times New Roman"/>
        <family val="1"/>
      </rPr>
      <t>привремено је обустављен</t>
    </r>
    <r>
      <rPr>
        <sz val="12"/>
        <rFont val="Times New Roman"/>
        <family val="1"/>
      </rPr>
      <t xml:space="preserve"> пријем и стационарно лечење </t>
    </r>
  </si>
  <si>
    <r>
      <t xml:space="preserve">пацијената </t>
    </r>
    <r>
      <rPr>
        <u val="single"/>
        <sz val="12"/>
        <rFont val="Times New Roman"/>
        <family val="1"/>
      </rPr>
      <t xml:space="preserve">на одсеку за </t>
    </r>
    <r>
      <rPr>
        <b/>
        <u val="single"/>
        <sz val="12"/>
        <rFont val="Times New Roman"/>
        <family val="1"/>
      </rPr>
      <t>ТБЦ</t>
    </r>
    <r>
      <rPr>
        <u val="single"/>
        <sz val="12"/>
        <rFont val="Times New Roman"/>
        <family val="1"/>
      </rPr>
      <t xml:space="preserve"> Пулмолошке службе КБЦ Земун.</t>
    </r>
  </si>
  <si>
    <t>ОРЛ СА МФX</t>
  </si>
  <si>
    <t>РФЗО</t>
  </si>
  <si>
    <t xml:space="preserve">        и остварено је </t>
  </si>
  <si>
    <t xml:space="preserve">хемодијализа што је </t>
  </si>
  <si>
    <t>болесника, од чега су осигураници филијале РФЗО</t>
  </si>
  <si>
    <r>
      <t xml:space="preserve">операција </t>
    </r>
    <r>
      <rPr>
        <sz val="10"/>
        <rFont val="Times New Roman"/>
        <family val="1"/>
      </rPr>
      <t>лапараскопске</t>
    </r>
  </si>
  <si>
    <t xml:space="preserve">холецистектомије што у односу на планираних </t>
  </si>
  <si>
    <t>операција чини извршење од</t>
  </si>
  <si>
    <t xml:space="preserve">БАЛОН  КАТЕТЕРОМ - ПТЦА   или </t>
  </si>
  <si>
    <t>Радно време КБЦ Земун је од 0-24 часа сваког радног дана, 365 дана у години.</t>
  </si>
  <si>
    <t>Наша установа је дежурна сваки други дан од 0 - 24 часа за хитне случајеве у оквиру</t>
  </si>
  <si>
    <t xml:space="preserve">мреже дежурстава здравствених установа града Београда и Републичких здравствсвених </t>
  </si>
  <si>
    <t>установа. Пријем хитних случајева  обавља се у хитним амбулантама где се указује помоћ у</t>
  </si>
  <si>
    <t xml:space="preserve">зависности од стања пацијената  или се врши хоспитализација или се даје </t>
  </si>
  <si>
    <t>одговарајућа терапија и пацијент се враћа кући . Kaрдиологија дежура сваког дана од О - 24 h.</t>
  </si>
  <si>
    <t>Радно време Службе за специјалистичке и консултативне прегледе је  од 7  до 15 часова,</t>
  </si>
  <si>
    <t xml:space="preserve">сваког радног дана. </t>
  </si>
  <si>
    <t>Све дијагностичке службе раде од 7 - 14 часова.</t>
  </si>
  <si>
    <t xml:space="preserve">Дневна болница ради пре подне,тј.од 7 до 14 часова, са могућношћу рада </t>
  </si>
  <si>
    <t>Дијализа ради у три смене сваког радног дана, осим недеље.</t>
  </si>
  <si>
    <t>Ангио сала ради у две смене, а за потребе АИМ тим долази по позиву.</t>
  </si>
  <si>
    <t xml:space="preserve">коронарографија. </t>
  </si>
  <si>
    <t xml:space="preserve">% од планираних  </t>
  </si>
  <si>
    <t xml:space="preserve">   консултативних прегледа, планирано је</t>
  </si>
  <si>
    <t xml:space="preserve">прегледа, што је </t>
  </si>
  <si>
    <t>конзилијарних прегледа.</t>
  </si>
  <si>
    <t>Од тога је у на стационару било</t>
  </si>
  <si>
    <t xml:space="preserve">а у амбуланти </t>
  </si>
  <si>
    <t>конзилијарних прегледа</t>
  </si>
  <si>
    <t xml:space="preserve"> Број извршених прегледа оранизованог скрининга рака дојке амбулантним пацијентима, за све  </t>
  </si>
  <si>
    <t xml:space="preserve">У К У П Н О </t>
  </si>
  <si>
    <t xml:space="preserve">постеља, а слободно </t>
  </si>
  <si>
    <t xml:space="preserve">урађено  је </t>
  </si>
  <si>
    <t xml:space="preserve">ендоваскуларних оклузија церебалне анеуризме </t>
  </si>
  <si>
    <t>ОСТАЛЕ УСЛУГЕ (ОПЕРАЦИЈЕ, ДИЈАГНОСТИЧКЕ, ТЕРАПИЈСКЕ, ИНТЕРВЕНЦИЈЕ, ФИЗИКАЛНЕ,ЗУ-ЗАЈЕДНИЧКЕ)</t>
  </si>
  <si>
    <t>за КБЦ Земун утврђено је  640  постеља .</t>
  </si>
  <si>
    <t>30 кревета</t>
  </si>
  <si>
    <t>Трауматолошка служба ( 51 кревета)   подељена је на:</t>
  </si>
  <si>
    <t>у посматраном периоду користио 640 стандарднох болесничких постеља, 14</t>
  </si>
  <si>
    <t>ЛЕКОВИ ЗА ХЕМОФИЛИЈУ</t>
  </si>
  <si>
    <t>МАГНЕТНА РЕЗОНАНЦА</t>
  </si>
  <si>
    <t>ЛАБОРАТОРИЈСКЕ УСЛУГЕ (хематолошке, биохемијске, урин, микробиолошке и параз.)</t>
  </si>
  <si>
    <r>
      <rPr>
        <b/>
        <i/>
        <u val="single"/>
        <sz val="9"/>
        <rFont val="Times New Roman"/>
        <family val="1"/>
      </rPr>
      <t>НАПОМЕНА</t>
    </r>
    <r>
      <rPr>
        <b/>
        <i/>
        <sz val="9"/>
        <rFont val="Times New Roman"/>
        <family val="1"/>
      </rPr>
      <t>: РАЗЛОГ ЗА ПРИВРЕМЕНУ ОБУСТАВУ ПРИЈЕМА ПАЦИЈЕНАТА НА ОДСЕКУ ТБЦ ЈЕ ТЕХНИЧКО ХАВАРИСАЊЕ ОБЈЕКТА И НЕПОСТОЈАЊЕ УСЛОВА ЗА СМЕШТАЈ И ЛЕЧЕЊЕ ПАЦИЈЕНАТА У ТАКВИМ ОКОЛНОСТИМА. ПРЕТХОДНИМ ДОПИСИМА ОБАВЕШТЕНИ СУ НАДЛЕЖНИ:МИНИСТАРСТВО ЗДРАВЉА РС, СЕКРЕТАРИЈАТ ЗА ЗДРАВСТВО И ГРАДСКИ ЗАВОД ЗА ЈАВНО ЗДРАВЉЕ БЕОГРАД. ЗАПОСЛЕНИ У ОВОМ ОДСЕКУ СУ АНГАЖОВАНИ У ОКВИРУ МАТИЧНЕ СЛУЖБЕ ПУЛМОЛОГИЈЕ ГДЕ И ДАЉЕ ОБАВЉАЈУ ДИЈАГНОСТИКУ, АМБУЛАНТНО ПОЛИКЛИНИЧКИ РАД И ЛЕЧЕЊЕ ОВИХ БОЛЕСНИКА</t>
    </r>
  </si>
  <si>
    <t>ИЗВРШЕЊЕ ПЛАНСКИХ ЗАДАТАКА                               ЈАНУАР - ЈУН  2019 ГОДИНЕ</t>
  </si>
  <si>
    <t>ЛИЦА, ДАНИ, ДАНИ ЛЕЧЕЊА И КАПАЦИТЕТ</t>
  </si>
  <si>
    <t xml:space="preserve">ТАБЕЛА 6 - РФЗО </t>
  </si>
  <si>
    <t>ТАБЕЛА 6А  - УКУПНО</t>
  </si>
  <si>
    <t>ПРАТИОЦИ</t>
  </si>
  <si>
    <t xml:space="preserve">ТАБЕЛА 7 - РФЗО </t>
  </si>
  <si>
    <t>ТАБЕЛА 7А  - УКУПНО</t>
  </si>
  <si>
    <t>ДНЕВНЕ БОЛНИЦЕ</t>
  </si>
  <si>
    <t xml:space="preserve">ТАБЕЛА 8 - РФЗО </t>
  </si>
  <si>
    <t>НЕОНАТОЛОГИЈА</t>
  </si>
  <si>
    <t xml:space="preserve">ТАБЕЛА 9 - РФЗО И УКУПНО </t>
  </si>
  <si>
    <t xml:space="preserve">ТАБЕЛА 10 - РФЗО </t>
  </si>
  <si>
    <t xml:space="preserve">ТАБЕЛА 10А -  УКУПНО </t>
  </si>
  <si>
    <t>ОПЕРАЦИЈЕ</t>
  </si>
  <si>
    <t xml:space="preserve">ТАБЕЛА 11 - РФЗО </t>
  </si>
  <si>
    <t>ДСГ</t>
  </si>
  <si>
    <t xml:space="preserve">ТАБЕЛА 12 </t>
  </si>
  <si>
    <t xml:space="preserve">УСЛУГЕ </t>
  </si>
  <si>
    <t>ТАБЕЛА 13 - РФЗО</t>
  </si>
  <si>
    <t>ДИЈАГНОСТИКА</t>
  </si>
  <si>
    <t>ТАБЕЛА 14 - РФЗО</t>
  </si>
  <si>
    <t xml:space="preserve">ЛАБОРАТОРИЈА </t>
  </si>
  <si>
    <t>ТАБЕЛА 15 - РФЗО</t>
  </si>
  <si>
    <t>ТАБЕЛА 16 - РФЗО</t>
  </si>
  <si>
    <t>КРВ</t>
  </si>
  <si>
    <t>ТАБЕЛА 17 И 18 - РФЗО</t>
  </si>
  <si>
    <t>ТАБЕЛА 19 - РФЗО</t>
  </si>
  <si>
    <t>ТАБЕЛА 20 - РФЗО</t>
  </si>
  <si>
    <t>САНИТЕТСКИ И МЕДИЦИНСКИ ПОТРОШНИ МАТЕРИЈАЛ</t>
  </si>
  <si>
    <t>ТАБЕЛА 21 - РФЗО</t>
  </si>
  <si>
    <t>ТАБЕЛА 22 - РФЗО</t>
  </si>
  <si>
    <t>ЛИСТЕ ЧЕКАЊА</t>
  </si>
  <si>
    <t>НАШ ТЕКСТУАЛНИ ДЕО ЗА КЊИГУ</t>
  </si>
  <si>
    <t>КАДРОВСКИ ДЕО ЗА ИЗВРШЕЊЕ</t>
  </si>
  <si>
    <t>УПУТСТВО ЗА ИЗВРШЕЊЕ ПЛАНСКИХ ЗАДАТАКА ЗА ЈАНУАР - ЈУН 2019 ГОДИНЕ ОД СТРАНЕ ГРАДСКОГ ЗАВОДА</t>
  </si>
  <si>
    <t>РЕДНИ БРОЈЕВИ ТАБЕЛА И НАЗИВИ</t>
  </si>
  <si>
    <t>НАШ ТЕКСТУАЛНИ ДЕО ЗА ИЗВРШЕЊЕ</t>
  </si>
  <si>
    <t>1 - 5  КАДРОВСКЕ ТАБЕЛЕ</t>
  </si>
  <si>
    <t>6 - РФЗО  И 6А - УКУПНО    ( ЛИЦА, ДАНИ , ДАНИ ЛЕЧЕЊА И КАПАЦИТЕТ )</t>
  </si>
  <si>
    <t>7 - РФЗО И 7А - УКУПНО ( ПРАТИОЦИ ЛЕЧЕНИХ ЛИЦА )</t>
  </si>
  <si>
    <t>8 - РФЗО  ( ДНЕВНЕ БОЛНИЦЕ )</t>
  </si>
  <si>
    <t>9 - РФЗО И УКУПНО   ( НЕОНАТОЛОГИЈА )</t>
  </si>
  <si>
    <t>10 - РФЗО   И 10А - УКУПНО    ( ПРЕГЛЕДИ )</t>
  </si>
  <si>
    <t>11 - РФЗО   ( ОПЕРАЦИЈЕ )</t>
  </si>
  <si>
    <t>12 -   ( ДСГ )</t>
  </si>
  <si>
    <t>13 - РФЗО  ( УСЛУГЕ )</t>
  </si>
  <si>
    <t>14 - РФЗО  ( ДИЈАГНОСТИКА )</t>
  </si>
  <si>
    <t>15 - РФЗО  ( ЛАБОРАТОРИЈА )</t>
  </si>
  <si>
    <t>16 - РФЗО  ( ДИЈАЛИЗА )</t>
  </si>
  <si>
    <t>17  И 18   - РФЗО  ( КРВ )</t>
  </si>
  <si>
    <t>19 - РФЗО  ( ЛЕКОВИ )</t>
  </si>
  <si>
    <t>20 - РФЗО  ( УГРАДНИ МАТЕРИЈАЛ )</t>
  </si>
  <si>
    <t>21 - РФЗО  ( САНИТЕТСКИ И МЕДИЦИНСКИ ПОТРОШНИ МАТЕРИЈАЛ )</t>
  </si>
  <si>
    <t>22 - РФЗО  ( ЛИСТЕ ЧЕКАЊА )</t>
  </si>
  <si>
    <t xml:space="preserve">          - Служба за специјалистичке и консултативне прегледе</t>
  </si>
  <si>
    <t xml:space="preserve">          - Служба  анестезиологије са  реаниматологијом и терапијом бола</t>
  </si>
  <si>
    <t xml:space="preserve">          - Служба за физикалну медицину и рехабилитацију </t>
  </si>
  <si>
    <t xml:space="preserve">          - Служба за радиолошку дијагностику</t>
  </si>
  <si>
    <t xml:space="preserve">          - Служба за лабораторијску дијагностику</t>
  </si>
  <si>
    <t xml:space="preserve">          - Служба трансфузиологије</t>
  </si>
  <si>
    <t xml:space="preserve">          - Служба за клиничку патологију</t>
  </si>
  <si>
    <t xml:space="preserve">          - Служба за фармацеутску делатност</t>
  </si>
  <si>
    <t xml:space="preserve">          - Служба за научно-истраживачку делатност</t>
  </si>
  <si>
    <t xml:space="preserve">          - Служба за организацију,планирање и евалуацију и медицинску информатику</t>
  </si>
  <si>
    <t xml:space="preserve">          - Служба за здравствену негу</t>
  </si>
  <si>
    <t>10.Служба за правне и економско-финансијске послове</t>
  </si>
  <si>
    <t>11.Служба за техничке и друге сличне послове</t>
  </si>
  <si>
    <t xml:space="preserve"> 1.Кабинет директора</t>
  </si>
  <si>
    <t xml:space="preserve"> 2.Клиника за хирургију</t>
  </si>
  <si>
    <t xml:space="preserve"> 3.Клиника за интерну медицину</t>
  </si>
  <si>
    <t xml:space="preserve"> 4.Болница за гинекологију и акушерство</t>
  </si>
  <si>
    <t xml:space="preserve"> 5.Болница за педијатрију</t>
  </si>
  <si>
    <t xml:space="preserve"> 6.Болница за неурологију</t>
  </si>
  <si>
    <t xml:space="preserve"> 7.Болница за онкологију</t>
  </si>
  <si>
    <t xml:space="preserve"> 8.Заједничке медицинске делатности :</t>
  </si>
  <si>
    <t xml:space="preserve"> 9. Кабинет интерне ревизије</t>
  </si>
  <si>
    <t xml:space="preserve">          - Служба за пријем и збрињавање ургентних стања</t>
  </si>
  <si>
    <r>
      <t xml:space="preserve">У  истом  периоду  лапараскопских операција колона </t>
    </r>
    <r>
      <rPr>
        <sz val="10"/>
        <rFont val="Times New Roman"/>
        <family val="1"/>
      </rPr>
      <t>урађено је</t>
    </r>
  </si>
  <si>
    <t>ПЕЈСМЕЈКЕРИ И ЕЛЕКТРОДЕ</t>
  </si>
  <si>
    <t xml:space="preserve">у односу на планираних 9041 прегледа. </t>
  </si>
  <si>
    <t>2 ДИЈАЛИЗА</t>
  </si>
  <si>
    <t>ЦИТОСТАТИЦИ СА ЛИСТЕ ЛЕКОВА</t>
  </si>
  <si>
    <t xml:space="preserve">ЛEКОВИ СА ЛИСТЕ "Ц" ПО ТЕНДЕРУ РФЗО </t>
  </si>
  <si>
    <t>ЛЕКОВИ У ЗУ</t>
  </si>
  <si>
    <t xml:space="preserve">ИМПЛАНТАТИ У ОРТОПЕДИЈИ-ЕНДОПРОТЕЗЕ (КУКОВИ И ЕНГОПРОТЕЗЕ) </t>
  </si>
  <si>
    <t>УГРАДНИ МАТЕРИЈАЛ У ОРТОПЕДИЈИ</t>
  </si>
  <si>
    <t>НАПОМЕНА: 26.МАРТА 2020. ГОДИНЕ  У КБЦ ЗЕМУН ЕВИДЕНТИРАН ЈЕ ПРВИ ПАЦИЈЕНТ СА ПОТВРЂЕНОМ ДИЈАГНОЗОМ КОВИД 19</t>
  </si>
  <si>
    <t xml:space="preserve">Број запослених на неодређено време који се финансирају из других средстава је </t>
  </si>
  <si>
    <t xml:space="preserve">од којих је </t>
  </si>
  <si>
    <t xml:space="preserve">лекара и </t>
  </si>
  <si>
    <t xml:space="preserve"> медицинских сестара.</t>
  </si>
  <si>
    <t>3. САНИТЕТСКИ И ПОТРОШНИ  МАТЕРИЈАЛ</t>
  </si>
  <si>
    <t>ИНДЕКС 4:3*100</t>
  </si>
  <si>
    <t>.</t>
  </si>
  <si>
    <t>ПЛАН  2021</t>
  </si>
  <si>
    <r>
      <t xml:space="preserve">2021.  </t>
    </r>
    <r>
      <rPr>
        <sz val="11"/>
        <rFont val="Times New Roman"/>
        <family val="1"/>
      </rPr>
      <t>године  износила   је</t>
    </r>
    <r>
      <rPr>
        <b/>
        <sz val="11"/>
        <rFont val="Times New Roman"/>
        <family val="1"/>
      </rPr>
      <t xml:space="preserve"> </t>
    </r>
  </si>
  <si>
    <t>НАПОМЕНА:  ПЕДИЈАТРИЈА НИЈЕ РАДИЛА У КОВИД ПЕРИОДУ  ОД 01.01. - 22.05.21. ГОДИНЕ. НАША УСТАНОВА КРЕНУЛА ЈЕ СА РАДОМ У НОРМАЛНОМ РЕЖИМУ РАДА ОД 29.05.21. ГОДИНЕ</t>
  </si>
  <si>
    <t>Просечан обрт на једној постељи у периоду од јануара до септембра 2021.године</t>
  </si>
  <si>
    <t>НАПОМЕНА: ИНТЕРНЕ СЛУЖБЕ:КАРДИОЛОГИЈА, ГАСТРО, ХЕМАТОЛОЛГИЈА, ЕНДОКРИНА И НЕФРОЛОГИЈА ПРИКАЗАНЕ СУ У ОКВИРУ ПУЛМОЛОГИЈЕ, ПОСТО СЕ ФАКТУРИСАЊЕ У ОКВИРУ ОВИХ СЛУЖБИ ВРШИ ПОД ИНТЕРНИМ КАДА ЈЕ КОВИД, ДОК  СЛУЖБЕ: ГЕРИЈАТРИЈА, ОНКОЛОГИЈА, НЕУРОЛОГИЈА, ГИНЕКОЛОГИЈА, АКУШЕРСТВО, ПЕДИЈАТРИЈА И НЕОНАТОЛОГИЈА НИСУ РАДИЛЕ ЗА ВРЕМЕ КОВИДА ОД 01.01.21. ДО 22.05.21.</t>
  </si>
  <si>
    <t>НАПОМЕНА: КБЦ  ЗЕМУН ЈЕ ОД 01.01.21. ГОДИНЕ ПРЕДВИЂЕН ЦЕНТАР ЗА КОВИД ИНФЕКТИВНУ БОЛЕСТ. 22.05.21. ГОДИНЕ НАША УСТАНОВА ЈЕ ПРЕСТАЛА ДА РАДИ У КОВИД РЕЖИМУ И  ЗВАНИЧНО ЈЕ КРЕНУЛА СА НОРМАЛНИМ РАДОМ 29.05.2021..</t>
  </si>
  <si>
    <t xml:space="preserve">ЈАНУАР - ДЕЦЕМБАР  2021. </t>
  </si>
  <si>
    <r>
      <t xml:space="preserve">Стање </t>
    </r>
    <r>
      <rPr>
        <b/>
        <sz val="11"/>
        <rFont val="Times New Roman"/>
        <family val="1"/>
      </rPr>
      <t xml:space="preserve">уговореног кадра на дан      31.12.2021. </t>
    </r>
    <r>
      <rPr>
        <sz val="11"/>
        <rFont val="Times New Roman"/>
        <family val="1"/>
      </rPr>
      <t>године укупно износи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</si>
  <si>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 xml:space="preserve">У КБЦ Земун је у периоду од </t>
    </r>
    <r>
      <rPr>
        <b/>
        <sz val="11"/>
        <rFont val="Times New Roman"/>
        <family val="1"/>
      </rPr>
      <t>јануара до децембра 2021</t>
    </r>
    <r>
      <rPr>
        <sz val="11"/>
        <rFont val="Times New Roman"/>
        <family val="1"/>
      </rPr>
      <t xml:space="preserve">.    године укупно је  исписано </t>
    </r>
  </si>
  <si>
    <t xml:space="preserve"> ИЗВРШЕНО  ЈАН-ДЕЦ 2021.ГОДИНЕ</t>
  </si>
  <si>
    <t>у периоду од јануара до децембра 2021. године у Центру је умрло</t>
  </si>
  <si>
    <r>
      <t xml:space="preserve">У КБЦ Земун је у периоду од </t>
    </r>
    <r>
      <rPr>
        <b/>
        <sz val="11"/>
        <rFont val="Times New Roman"/>
        <family val="1"/>
      </rPr>
      <t>јануара до децембра 2021</t>
    </r>
    <r>
      <rPr>
        <sz val="11"/>
        <rFont val="Times New Roman"/>
        <family val="1"/>
      </rPr>
      <t xml:space="preserve">.   године укупно   остварено </t>
    </r>
  </si>
  <si>
    <r>
      <t xml:space="preserve">Просечно трајање лечења у периоду од </t>
    </r>
    <r>
      <rPr>
        <b/>
        <sz val="11"/>
        <rFont val="Times New Roman"/>
        <family val="1"/>
      </rPr>
      <t>јануара до децембра 2021.</t>
    </r>
    <r>
      <rPr>
        <sz val="11"/>
        <rFont val="Times New Roman"/>
        <family val="1"/>
      </rPr>
      <t xml:space="preserve"> године износио је</t>
    </r>
  </si>
  <si>
    <r>
      <t xml:space="preserve">Заузетост 640 стандардних болесничких постеља за период од </t>
    </r>
    <r>
      <rPr>
        <b/>
        <sz val="11"/>
        <rFont val="Times New Roman"/>
        <family val="1"/>
      </rPr>
      <t>јануара до децембра</t>
    </r>
  </si>
  <si>
    <r>
      <t xml:space="preserve"> за мајке пратиље. У периоду од </t>
    </r>
    <r>
      <rPr>
        <b/>
        <sz val="11"/>
        <rFont val="Times New Roman"/>
        <family val="1"/>
      </rPr>
      <t xml:space="preserve">јануара до децембра 2021. </t>
    </r>
    <r>
      <rPr>
        <sz val="11"/>
        <rFont val="Times New Roman"/>
        <family val="1"/>
      </rPr>
      <t>године исписано је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</si>
  <si>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2021.</t>
    </r>
    <r>
      <rPr>
        <sz val="11"/>
        <rFont val="Times New Roman"/>
        <family val="1"/>
      </rPr>
      <t xml:space="preserve">  године у ДНЕВНОЈ БОЛНИЦИ лечено је осигураника</t>
    </r>
  </si>
  <si>
    <r>
      <t>Осигураницима РФЗО  филијале   извршено је у периоду</t>
    </r>
    <r>
      <rPr>
        <b/>
        <sz val="11"/>
        <rFont val="Times New Roman"/>
        <family val="1"/>
      </rPr>
      <t xml:space="preserve"> јануар - децембар 2021.год</t>
    </r>
  </si>
  <si>
    <r>
      <t xml:space="preserve">У  периоду  </t>
    </r>
    <r>
      <rPr>
        <b/>
        <sz val="11"/>
        <rFont val="Times New Roman"/>
        <family val="1"/>
      </rPr>
      <t xml:space="preserve">од  јануара до децембар 2021. </t>
    </r>
    <r>
      <rPr>
        <sz val="11"/>
        <rFont val="Times New Roman"/>
        <family val="1"/>
      </rPr>
      <t>године  урађено  је</t>
    </r>
  </si>
  <si>
    <r>
      <t>У периоду</t>
    </r>
    <r>
      <rPr>
        <b/>
        <sz val="11"/>
        <rFont val="Times New Roman"/>
        <family val="1"/>
      </rPr>
      <t xml:space="preserve"> од јануара до децембар  2021.   </t>
    </r>
    <r>
      <rPr>
        <sz val="11"/>
        <rFont val="Times New Roman"/>
        <family val="1"/>
      </rPr>
      <t>године у КБЦ Земун осигураницима</t>
    </r>
  </si>
  <si>
    <r>
      <t xml:space="preserve">У периоду </t>
    </r>
    <r>
      <rPr>
        <b/>
        <sz val="11"/>
        <rFont val="Times New Roman"/>
        <family val="1"/>
      </rPr>
      <t>од јануара до децембра 2021</t>
    </r>
    <r>
      <rPr>
        <sz val="11"/>
        <rFont val="Times New Roman"/>
        <family val="1"/>
      </rPr>
      <t xml:space="preserve">.године у </t>
    </r>
    <r>
      <rPr>
        <sz val="10"/>
        <rFont val="Times New Roman"/>
        <family val="1"/>
      </rPr>
      <t xml:space="preserve">СПЕЦИЈАЛИСТИЧКОЈ ПОЛИКЛИНИЦИ 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</si>
  <si>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2021. </t>
    </r>
    <r>
      <rPr>
        <sz val="11"/>
        <rFont val="Times New Roman"/>
        <family val="1"/>
      </rPr>
      <t>године у КБЦ Земун   укупно је извршено</t>
    </r>
  </si>
  <si>
    <r>
      <t xml:space="preserve">У периоду </t>
    </r>
    <r>
      <rPr>
        <b/>
        <sz val="11"/>
        <rFont val="Times New Roman"/>
        <family val="1"/>
      </rPr>
      <t>јануар - децембар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2021. године</t>
    </r>
    <r>
      <rPr>
        <sz val="11"/>
        <rFont val="Times New Roman"/>
        <family val="1"/>
      </rPr>
      <t xml:space="preserve"> у нашем Центру осигураним  лицима РФЗО-а  обављено</t>
    </r>
  </si>
  <si>
    <t xml:space="preserve">кориснике у периоду јануар-децембар 2021. године је </t>
  </si>
  <si>
    <r>
      <t>У периоду</t>
    </r>
    <r>
      <rPr>
        <b/>
        <sz val="11"/>
        <rFont val="Times New Roman"/>
        <family val="1"/>
      </rPr>
      <t xml:space="preserve"> од јануара до децембра 2021.  </t>
    </r>
    <r>
      <rPr>
        <sz val="11"/>
        <rFont val="Times New Roman"/>
        <family val="1"/>
      </rPr>
      <t>године за осигуранике филијале  РФЗО</t>
    </r>
  </si>
  <si>
    <t>На акутном програму у периоду од јануара до децембра  2021.године у нашем Центру</t>
  </si>
  <si>
    <r>
      <t>У периоду</t>
    </r>
    <r>
      <rPr>
        <b/>
        <sz val="11"/>
        <rFont val="Times New Roman"/>
        <family val="1"/>
      </rPr>
      <t xml:space="preserve"> од јануара до децембра  2021.  </t>
    </r>
    <r>
      <rPr>
        <sz val="11"/>
        <rFont val="Times New Roman"/>
        <family val="1"/>
      </rPr>
      <t>године у нашем Центру фактурисана вредност</t>
    </r>
  </si>
  <si>
    <r>
      <t xml:space="preserve">У периоду </t>
    </r>
    <r>
      <rPr>
        <b/>
        <sz val="11"/>
        <rFont val="Times New Roman"/>
        <family val="1"/>
      </rPr>
      <t xml:space="preserve">од јануара до децембра 2021. </t>
    </r>
    <r>
      <rPr>
        <sz val="11"/>
        <rFont val="Times New Roman"/>
        <family val="1"/>
      </rPr>
      <t>године у нашем Центру је регистровано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</si>
  <si>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 2021. </t>
    </r>
    <r>
      <rPr>
        <sz val="11"/>
        <rFont val="Times New Roman"/>
        <family val="1"/>
      </rPr>
      <t>године у АНГИО САЛИ урађено је укупно</t>
    </r>
  </si>
  <si>
    <r>
      <t xml:space="preserve">У периоду </t>
    </r>
    <r>
      <rPr>
        <b/>
        <sz val="11"/>
        <rFont val="Times New Roman"/>
        <family val="1"/>
      </rPr>
      <t xml:space="preserve">од јануара до децембра 2021 године </t>
    </r>
    <r>
      <rPr>
        <sz val="11"/>
        <rFont val="Times New Roman"/>
        <family val="1"/>
      </rPr>
      <t>у КБЦ Земун на одељењу НЕУРОХИРУРГИЈЕ</t>
    </r>
  </si>
  <si>
    <t>ИЗВРШЕЊЕ ЗА ПЕРИОД ЈАНУАР - ДЕЦЕМБАР  2021. ГОДИНЕ</t>
  </si>
  <si>
    <t xml:space="preserve">ИЗВРШЕЊЕ ДНЕВНИХ БОЛНИЦА ЗА ЈАНУАР - ДЕЦЕМБАР  2021.ГОДИНЕ ЈЕ НИЖЕ У ОДНОСУ НА ПЛАН ЗА 2021.ГОДИНУ ЗБОГ ЛЕЧЕЊА ИСКЉУЧИВО КОВИД ПАЦИЈЕНАТА ОД 01.01.21 ДО 22.05.21. ПЛАН ЗА 2021. ГОДИНУ  РАЂЕН ЈЕ НА БАЗИ ГОДИНЕ КОЈА НИЈЕ БИЛА КОВИД ОДНОСНО 2019. ГОД, </t>
  </si>
  <si>
    <t xml:space="preserve">НАПОМЕНА: КБЦ ЗЕМУН ЈЕ ОД 01.01.21. ГОДИНЕ   КОРОНА ЦЕНТАР ГДЕ СМО  У ОБАВЕЗИ ДА ПРИМАМО  ПАЦИЈЕНТЕ  ОБОЛЕЛЕ ОД  ВИРУСНЕ ИНФЕКЦИЈЕ .  НАША УСТАНОВА ЈЕ БИЛА У КОВИД РЕЖИМУ СВЕ ДО 22.05.21.ГОДИНЕ, А ЗВАНИЧНО ЈЕ СА РАДОМ У НОРМАЛНОМ РЕЖИМУ КРЕНУЛА 29.05.21.ГОДИНЕ.   </t>
  </si>
  <si>
    <t>НАПОМЕНА: КБЦ ЗЕМУН ЈЕ ОД 01.01.21. ГОДИНЕ   КОРОНА ЦЕНТАР ГДЕ СМО  У ОБАВЕЗИ ДА ПРИМАМО  ПАЦИЈЕНТЕ  ОБОЛЕЛЕ ОД  ВИРУСНЕ ИНФЕКЦИЈЕ .  НАША УСТАНОВА ЈЕ БИЛА У КОВИД РЕЖИМУ СВЕ ДО 22.05.21.ГОДИНЕ, А ЗВАНИЧНО ЈЕ СА РАДОМ У НОРМАЛНОМ РЕЖИМУ КРЕНУЛА 29.05.21.ГОДИНЕ.  ИЗ НАВЕДЕНИХ РАЗЛОГА ИЗВРШЕЊЕ ЈАНУАР - ДЕЦЕМБАР 2021. ГОДИНЕ ЈЕ НИЖЕ У ОДНОСУ НА ПЛАН ЗА 2021. ГОДИНУ, КОЈИ ЈЕ ИНАЧЕ РАЂЕН НА БАЗИ ИЗВРШЕЊА ЈАНУАР - ДЕЦЕМБАР 2019. ГОДИНЕ, ОДНОСНО ГОДИНЕ У ОКВИРУ КОЈЕ НИЈЕ ПОСТОЈАЛА КОРОНА.</t>
  </si>
</sst>
</file>

<file path=xl/styles.xml><?xml version="1.0" encoding="utf-8"?>
<styleSheet xmlns="http://schemas.openxmlformats.org/spreadsheetml/2006/main">
  <numFmts count="27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81A]dddd\,\ d\.\ mmmm\ yyyy"/>
    <numFmt numFmtId="181" formatCode="#,##0.0000"/>
    <numFmt numFmtId="182" formatCode="0.000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36"/>
      <name val="Times New Roman"/>
      <family val="1"/>
    </font>
    <font>
      <b/>
      <sz val="3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HelveticaPlain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6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HelveticaPlain"/>
      <family val="0"/>
    </font>
    <font>
      <b/>
      <sz val="8"/>
      <name val="HelveticaPlain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10"/>
      <color indexed="8"/>
      <name val="Times New Roman"/>
      <family val="1"/>
    </font>
    <font>
      <b/>
      <sz val="40"/>
      <name val="Times New Roman"/>
      <family val="1"/>
    </font>
    <font>
      <b/>
      <sz val="2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7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horizontal="center" vertical="justify" wrapText="1"/>
      <protection/>
    </xf>
    <xf numFmtId="0" fontId="18" fillId="0" borderId="0" xfId="0" applyNumberFormat="1" applyFont="1" applyAlignment="1" applyProtection="1">
      <alignment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2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4" fillId="3" borderId="0" xfId="0" applyNumberFormat="1" applyFont="1" applyFill="1" applyAlignment="1" applyProtection="1">
      <alignment/>
      <protection/>
    </xf>
    <xf numFmtId="0" fontId="20" fillId="0" borderId="12" xfId="0" applyNumberFormat="1" applyFont="1" applyBorder="1" applyAlignment="1" applyProtection="1">
      <alignment horizontal="center" vertical="center"/>
      <protection/>
    </xf>
    <xf numFmtId="2" fontId="20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 applyProtection="1">
      <alignment horizontal="center" vertical="center"/>
      <protection/>
    </xf>
    <xf numFmtId="0" fontId="14" fillId="32" borderId="0" xfId="0" applyNumberFormat="1" applyFont="1" applyFill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 horizontal="center"/>
      <protection/>
    </xf>
    <xf numFmtId="4" fontId="11" fillId="0" borderId="0" xfId="0" applyNumberFormat="1" applyFont="1" applyBorder="1" applyAlignment="1" applyProtection="1">
      <alignment horizontal="center"/>
      <protection/>
    </xf>
    <xf numFmtId="4" fontId="11" fillId="0" borderId="0" xfId="0" applyNumberFormat="1" applyFont="1" applyBorder="1" applyAlignment="1" applyProtection="1">
      <alignment horizontal="center" vertical="center"/>
      <protection/>
    </xf>
    <xf numFmtId="4" fontId="11" fillId="33" borderId="15" xfId="0" applyNumberFormat="1" applyFont="1" applyFill="1" applyBorder="1" applyAlignment="1" applyProtection="1">
      <alignment horizontal="center" vertical="center"/>
      <protection/>
    </xf>
    <xf numFmtId="3" fontId="15" fillId="32" borderId="12" xfId="0" applyNumberFormat="1" applyFont="1" applyFill="1" applyBorder="1" applyAlignment="1" applyProtection="1">
      <alignment/>
      <protection/>
    </xf>
    <xf numFmtId="4" fontId="15" fillId="32" borderId="12" xfId="0" applyNumberFormat="1" applyFont="1" applyFill="1" applyBorder="1" applyAlignment="1" applyProtection="1">
      <alignment/>
      <protection/>
    </xf>
    <xf numFmtId="4" fontId="11" fillId="34" borderId="15" xfId="0" applyNumberFormat="1" applyFont="1" applyFill="1" applyBorder="1" applyAlignment="1" applyProtection="1">
      <alignment horizontal="center" vertical="center"/>
      <protection/>
    </xf>
    <xf numFmtId="3" fontId="15" fillId="35" borderId="12" xfId="0" applyNumberFormat="1" applyFont="1" applyFill="1" applyBorder="1" applyAlignment="1" applyProtection="1">
      <alignment/>
      <protection/>
    </xf>
    <xf numFmtId="4" fontId="15" fillId="35" borderId="12" xfId="0" applyNumberFormat="1" applyFont="1" applyFill="1" applyBorder="1" applyAlignment="1" applyProtection="1">
      <alignment/>
      <protection/>
    </xf>
    <xf numFmtId="4" fontId="11" fillId="4" borderId="15" xfId="0" applyNumberFormat="1" applyFont="1" applyFill="1" applyBorder="1" applyAlignment="1" applyProtection="1">
      <alignment horizontal="center" vertical="center"/>
      <protection/>
    </xf>
    <xf numFmtId="3" fontId="15" fillId="4" borderId="12" xfId="0" applyNumberFormat="1" applyFont="1" applyFill="1" applyBorder="1" applyAlignment="1" applyProtection="1">
      <alignment/>
      <protection/>
    </xf>
    <xf numFmtId="4" fontId="15" fillId="4" borderId="12" xfId="0" applyNumberFormat="1" applyFont="1" applyFill="1" applyBorder="1" applyAlignment="1" applyProtection="1">
      <alignment/>
      <protection/>
    </xf>
    <xf numFmtId="0" fontId="15" fillId="36" borderId="0" xfId="0" applyNumberFormat="1" applyFont="1" applyFill="1" applyAlignment="1" applyProtection="1">
      <alignment/>
      <protection/>
    </xf>
    <xf numFmtId="4" fontId="3" fillId="0" borderId="0" xfId="0" applyNumberFormat="1" applyFont="1" applyAlignment="1">
      <alignment/>
    </xf>
    <xf numFmtId="4" fontId="11" fillId="36" borderId="0" xfId="0" applyNumberFormat="1" applyFont="1" applyFill="1" applyBorder="1" applyAlignment="1" applyProtection="1">
      <alignment horizontal="center"/>
      <protection/>
    </xf>
    <xf numFmtId="3" fontId="15" fillId="33" borderId="16" xfId="0" applyNumberFormat="1" applyFont="1" applyFill="1" applyBorder="1" applyAlignment="1" applyProtection="1">
      <alignment horizontal="right" vertical="center"/>
      <protection/>
    </xf>
    <xf numFmtId="3" fontId="15" fillId="34" borderId="16" xfId="0" applyNumberFormat="1" applyFont="1" applyFill="1" applyBorder="1" applyAlignment="1" applyProtection="1">
      <alignment horizontal="right" vertical="center"/>
      <protection/>
    </xf>
    <xf numFmtId="3" fontId="15" fillId="4" borderId="16" xfId="0" applyNumberFormat="1" applyFont="1" applyFill="1" applyBorder="1" applyAlignment="1" applyProtection="1">
      <alignment horizontal="right" vertical="center"/>
      <protection/>
    </xf>
    <xf numFmtId="2" fontId="15" fillId="33" borderId="17" xfId="0" applyNumberFormat="1" applyFont="1" applyFill="1" applyBorder="1" applyAlignment="1" applyProtection="1">
      <alignment horizontal="right" vertical="center"/>
      <protection/>
    </xf>
    <xf numFmtId="2" fontId="15" fillId="34" borderId="17" xfId="0" applyNumberFormat="1" applyFont="1" applyFill="1" applyBorder="1" applyAlignment="1" applyProtection="1">
      <alignment horizontal="right" vertical="center"/>
      <protection/>
    </xf>
    <xf numFmtId="2" fontId="15" fillId="4" borderId="17" xfId="0" applyNumberFormat="1" applyFont="1" applyFill="1" applyBorder="1" applyAlignment="1" applyProtection="1">
      <alignment horizontal="right" vertical="center"/>
      <protection/>
    </xf>
    <xf numFmtId="3" fontId="15" fillId="3" borderId="18" xfId="0" applyNumberFormat="1" applyFont="1" applyFill="1" applyBorder="1" applyAlignment="1" applyProtection="1">
      <alignment horizontal="right" vertical="center"/>
      <protection/>
    </xf>
    <xf numFmtId="2" fontId="15" fillId="33" borderId="19" xfId="0" applyNumberFormat="1" applyFont="1" applyFill="1" applyBorder="1" applyAlignment="1" applyProtection="1">
      <alignment horizontal="right" vertical="center"/>
      <protection/>
    </xf>
    <xf numFmtId="2" fontId="15" fillId="34" borderId="19" xfId="0" applyNumberFormat="1" applyFont="1" applyFill="1" applyBorder="1" applyAlignment="1" applyProtection="1">
      <alignment horizontal="right" vertical="center"/>
      <protection/>
    </xf>
    <xf numFmtId="2" fontId="15" fillId="4" borderId="19" xfId="0" applyNumberFormat="1" applyFont="1" applyFill="1" applyBorder="1" applyAlignment="1" applyProtection="1">
      <alignment horizontal="right" vertical="center"/>
      <protection/>
    </xf>
    <xf numFmtId="0" fontId="15" fillId="0" borderId="20" xfId="0" applyNumberFormat="1" applyFont="1" applyBorder="1" applyAlignment="1" applyProtection="1">
      <alignment horizontal="center" vertical="justify" wrapText="1"/>
      <protection/>
    </xf>
    <xf numFmtId="0" fontId="15" fillId="3" borderId="21" xfId="0" applyNumberFormat="1" applyFont="1" applyFill="1" applyBorder="1" applyAlignment="1" applyProtection="1">
      <alignment horizontal="center" vertical="justify" wrapText="1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15" fillId="0" borderId="23" xfId="0" applyNumberFormat="1" applyFont="1" applyBorder="1" applyAlignment="1" applyProtection="1">
      <alignment horizontal="center" vertical="center"/>
      <protection/>
    </xf>
    <xf numFmtId="0" fontId="15" fillId="0" borderId="24" xfId="0" applyNumberFormat="1" applyFont="1" applyBorder="1" applyAlignment="1" applyProtection="1">
      <alignment/>
      <protection/>
    </xf>
    <xf numFmtId="0" fontId="15" fillId="3" borderId="24" xfId="0" applyNumberFormat="1" applyFont="1" applyFill="1" applyBorder="1" applyAlignment="1" applyProtection="1">
      <alignment vertical="justify"/>
      <protection/>
    </xf>
    <xf numFmtId="4" fontId="15" fillId="0" borderId="24" xfId="0" applyNumberFormat="1" applyFont="1" applyBorder="1" applyAlignment="1" applyProtection="1">
      <alignment horizontal="center" vertical="center"/>
      <protection/>
    </xf>
    <xf numFmtId="0" fontId="15" fillId="0" borderId="24" xfId="0" applyNumberFormat="1" applyFont="1" applyBorder="1" applyAlignment="1" applyProtection="1">
      <alignment horizontal="center" vertical="justify"/>
      <protection/>
    </xf>
    <xf numFmtId="0" fontId="15" fillId="3" borderId="24" xfId="0" applyNumberFormat="1" applyFont="1" applyFill="1" applyBorder="1" applyAlignment="1" applyProtection="1">
      <alignment horizontal="center" vertical="justify"/>
      <protection/>
    </xf>
    <xf numFmtId="3" fontId="15" fillId="33" borderId="25" xfId="0" applyNumberFormat="1" applyFont="1" applyFill="1" applyBorder="1" applyAlignment="1" applyProtection="1">
      <alignment horizontal="right" vertical="center"/>
      <protection/>
    </xf>
    <xf numFmtId="3" fontId="15" fillId="3" borderId="26" xfId="0" applyNumberFormat="1" applyFont="1" applyFill="1" applyBorder="1" applyAlignment="1" applyProtection="1">
      <alignment horizontal="right" vertical="center"/>
      <protection/>
    </xf>
    <xf numFmtId="2" fontId="15" fillId="33" borderId="27" xfId="0" applyNumberFormat="1" applyFont="1" applyFill="1" applyBorder="1" applyAlignment="1" applyProtection="1">
      <alignment horizontal="right" vertical="center"/>
      <protection/>
    </xf>
    <xf numFmtId="2" fontId="15" fillId="33" borderId="28" xfId="0" applyNumberFormat="1" applyFont="1" applyFill="1" applyBorder="1" applyAlignment="1" applyProtection="1">
      <alignment horizontal="right" vertical="center"/>
      <protection/>
    </xf>
    <xf numFmtId="4" fontId="11" fillId="33" borderId="29" xfId="0" applyNumberFormat="1" applyFont="1" applyFill="1" applyBorder="1" applyAlignment="1" applyProtection="1">
      <alignment horizontal="center" vertical="center"/>
      <protection/>
    </xf>
    <xf numFmtId="0" fontId="15" fillId="0" borderId="30" xfId="0" applyNumberFormat="1" applyFont="1" applyBorder="1" applyAlignment="1" applyProtection="1">
      <alignment/>
      <protection/>
    </xf>
    <xf numFmtId="3" fontId="15" fillId="32" borderId="31" xfId="0" applyNumberFormat="1" applyFont="1" applyFill="1" applyBorder="1" applyAlignment="1" applyProtection="1">
      <alignment/>
      <protection/>
    </xf>
    <xf numFmtId="4" fontId="15" fillId="32" borderId="31" xfId="0" applyNumberFormat="1" applyFont="1" applyFill="1" applyBorder="1" applyAlignment="1" applyProtection="1">
      <alignment/>
      <protection/>
    </xf>
    <xf numFmtId="0" fontId="15" fillId="32" borderId="30" xfId="0" applyNumberFormat="1" applyFont="1" applyFill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32" borderId="0" xfId="0" applyNumberFormat="1" applyFont="1" applyFill="1" applyBorder="1" applyAlignment="1" applyProtection="1">
      <alignment/>
      <protection/>
    </xf>
    <xf numFmtId="3" fontId="15" fillId="33" borderId="32" xfId="0" applyNumberFormat="1" applyFont="1" applyFill="1" applyBorder="1" applyAlignment="1" applyProtection="1">
      <alignment horizontal="right" vertical="center"/>
      <protection/>
    </xf>
    <xf numFmtId="3" fontId="15" fillId="3" borderId="33" xfId="0" applyNumberFormat="1" applyFont="1" applyFill="1" applyBorder="1" applyAlignment="1" applyProtection="1">
      <alignment horizontal="right" vertical="center"/>
      <protection/>
    </xf>
    <xf numFmtId="2" fontId="15" fillId="33" borderId="34" xfId="0" applyNumberFormat="1" applyFont="1" applyFill="1" applyBorder="1" applyAlignment="1" applyProtection="1">
      <alignment horizontal="right" vertical="center"/>
      <protection/>
    </xf>
    <xf numFmtId="2" fontId="15" fillId="33" borderId="35" xfId="0" applyNumberFormat="1" applyFont="1" applyFill="1" applyBorder="1" applyAlignment="1" applyProtection="1">
      <alignment horizontal="right" vertical="center"/>
      <protection/>
    </xf>
    <xf numFmtId="4" fontId="11" fillId="33" borderId="36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Border="1" applyAlignment="1" applyProtection="1">
      <alignment/>
      <protection/>
    </xf>
    <xf numFmtId="3" fontId="15" fillId="32" borderId="38" xfId="0" applyNumberFormat="1" applyFont="1" applyFill="1" applyBorder="1" applyAlignment="1" applyProtection="1">
      <alignment/>
      <protection/>
    </xf>
    <xf numFmtId="4" fontId="15" fillId="32" borderId="38" xfId="0" applyNumberFormat="1" applyFont="1" applyFill="1" applyBorder="1" applyAlignment="1" applyProtection="1">
      <alignment/>
      <protection/>
    </xf>
    <xf numFmtId="0" fontId="15" fillId="32" borderId="37" xfId="0" applyNumberFormat="1" applyFont="1" applyFill="1" applyBorder="1" applyAlignment="1" applyProtection="1">
      <alignment/>
      <protection/>
    </xf>
    <xf numFmtId="3" fontId="15" fillId="34" borderId="25" xfId="0" applyNumberFormat="1" applyFont="1" applyFill="1" applyBorder="1" applyAlignment="1" applyProtection="1">
      <alignment horizontal="right" vertical="center"/>
      <protection/>
    </xf>
    <xf numFmtId="2" fontId="15" fillId="34" borderId="27" xfId="0" applyNumberFormat="1" applyFont="1" applyFill="1" applyBorder="1" applyAlignment="1" applyProtection="1">
      <alignment horizontal="right" vertical="center"/>
      <protection/>
    </xf>
    <xf numFmtId="2" fontId="15" fillId="34" borderId="28" xfId="0" applyNumberFormat="1" applyFont="1" applyFill="1" applyBorder="1" applyAlignment="1" applyProtection="1">
      <alignment horizontal="right" vertical="center"/>
      <protection/>
    </xf>
    <xf numFmtId="4" fontId="11" fillId="34" borderId="29" xfId="0" applyNumberFormat="1" applyFont="1" applyFill="1" applyBorder="1" applyAlignment="1" applyProtection="1">
      <alignment horizontal="center" vertical="center"/>
      <protection/>
    </xf>
    <xf numFmtId="3" fontId="15" fillId="35" borderId="31" xfId="0" applyNumberFormat="1" applyFont="1" applyFill="1" applyBorder="1" applyAlignment="1" applyProtection="1">
      <alignment/>
      <protection/>
    </xf>
    <xf numFmtId="4" fontId="15" fillId="35" borderId="31" xfId="0" applyNumberFormat="1" applyFont="1" applyFill="1" applyBorder="1" applyAlignment="1" applyProtection="1">
      <alignment/>
      <protection/>
    </xf>
    <xf numFmtId="3" fontId="15" fillId="35" borderId="30" xfId="0" applyNumberFormat="1" applyFont="1" applyFill="1" applyBorder="1" applyAlignment="1" applyProtection="1">
      <alignment/>
      <protection/>
    </xf>
    <xf numFmtId="0" fontId="15" fillId="35" borderId="0" xfId="0" applyNumberFormat="1" applyFont="1" applyFill="1" applyBorder="1" applyAlignment="1" applyProtection="1">
      <alignment/>
      <protection/>
    </xf>
    <xf numFmtId="3" fontId="15" fillId="34" borderId="32" xfId="0" applyNumberFormat="1" applyFont="1" applyFill="1" applyBorder="1" applyAlignment="1" applyProtection="1">
      <alignment horizontal="right" vertical="center"/>
      <protection/>
    </xf>
    <xf numFmtId="2" fontId="15" fillId="34" borderId="34" xfId="0" applyNumberFormat="1" applyFont="1" applyFill="1" applyBorder="1" applyAlignment="1" applyProtection="1">
      <alignment horizontal="right" vertical="center"/>
      <protection/>
    </xf>
    <xf numFmtId="2" fontId="15" fillId="34" borderId="35" xfId="0" applyNumberFormat="1" applyFont="1" applyFill="1" applyBorder="1" applyAlignment="1" applyProtection="1">
      <alignment horizontal="right" vertical="center"/>
      <protection/>
    </xf>
    <xf numFmtId="4" fontId="11" fillId="34" borderId="36" xfId="0" applyNumberFormat="1" applyFont="1" applyFill="1" applyBorder="1" applyAlignment="1" applyProtection="1">
      <alignment horizontal="center" vertical="center"/>
      <protection/>
    </xf>
    <xf numFmtId="3" fontId="15" fillId="35" borderId="38" xfId="0" applyNumberFormat="1" applyFont="1" applyFill="1" applyBorder="1" applyAlignment="1" applyProtection="1">
      <alignment/>
      <protection/>
    </xf>
    <xf numFmtId="4" fontId="15" fillId="35" borderId="38" xfId="0" applyNumberFormat="1" applyFont="1" applyFill="1" applyBorder="1" applyAlignment="1" applyProtection="1">
      <alignment/>
      <protection/>
    </xf>
    <xf numFmtId="0" fontId="15" fillId="35" borderId="37" xfId="0" applyNumberFormat="1" applyFont="1" applyFill="1" applyBorder="1" applyAlignment="1" applyProtection="1">
      <alignment/>
      <protection/>
    </xf>
    <xf numFmtId="3" fontId="11" fillId="36" borderId="39" xfId="0" applyNumberFormat="1" applyFont="1" applyFill="1" applyBorder="1" applyAlignment="1" applyProtection="1">
      <alignment horizontal="right" vertical="center"/>
      <protection/>
    </xf>
    <xf numFmtId="3" fontId="11" fillId="36" borderId="40" xfId="0" applyNumberFormat="1" applyFont="1" applyFill="1" applyBorder="1" applyAlignment="1" applyProtection="1">
      <alignment horizontal="right" vertical="center"/>
      <protection/>
    </xf>
    <xf numFmtId="2" fontId="11" fillId="36" borderId="41" xfId="0" applyNumberFormat="1" applyFont="1" applyFill="1" applyBorder="1" applyAlignment="1" applyProtection="1">
      <alignment horizontal="right" vertical="center"/>
      <protection/>
    </xf>
    <xf numFmtId="2" fontId="11" fillId="36" borderId="42" xfId="0" applyNumberFormat="1" applyFont="1" applyFill="1" applyBorder="1" applyAlignment="1" applyProtection="1">
      <alignment horizontal="right" vertical="center"/>
      <protection/>
    </xf>
    <xf numFmtId="3" fontId="15" fillId="36" borderId="43" xfId="0" applyNumberFormat="1" applyFont="1" applyFill="1" applyBorder="1" applyAlignment="1" applyProtection="1">
      <alignment/>
      <protection/>
    </xf>
    <xf numFmtId="4" fontId="15" fillId="36" borderId="43" xfId="0" applyNumberFormat="1" applyFont="1" applyFill="1" applyBorder="1" applyAlignment="1" applyProtection="1">
      <alignment/>
      <protection/>
    </xf>
    <xf numFmtId="3" fontId="15" fillId="4" borderId="25" xfId="0" applyNumberFormat="1" applyFont="1" applyFill="1" applyBorder="1" applyAlignment="1" applyProtection="1">
      <alignment horizontal="right" vertical="center"/>
      <protection/>
    </xf>
    <xf numFmtId="2" fontId="15" fillId="4" borderId="27" xfId="0" applyNumberFormat="1" applyFont="1" applyFill="1" applyBorder="1" applyAlignment="1" applyProtection="1">
      <alignment horizontal="right" vertical="center"/>
      <protection/>
    </xf>
    <xf numFmtId="2" fontId="15" fillId="4" borderId="28" xfId="0" applyNumberFormat="1" applyFont="1" applyFill="1" applyBorder="1" applyAlignment="1" applyProtection="1">
      <alignment horizontal="right" vertical="center"/>
      <protection/>
    </xf>
    <xf numFmtId="4" fontId="11" fillId="4" borderId="29" xfId="0" applyNumberFormat="1" applyFont="1" applyFill="1" applyBorder="1" applyAlignment="1" applyProtection="1">
      <alignment horizontal="center" vertical="center"/>
      <protection/>
    </xf>
    <xf numFmtId="3" fontId="15" fillId="4" borderId="31" xfId="0" applyNumberFormat="1" applyFont="1" applyFill="1" applyBorder="1" applyAlignment="1" applyProtection="1">
      <alignment/>
      <protection/>
    </xf>
    <xf numFmtId="4" fontId="15" fillId="4" borderId="31" xfId="0" applyNumberFormat="1" applyFont="1" applyFill="1" applyBorder="1" applyAlignment="1" applyProtection="1">
      <alignment/>
      <protection/>
    </xf>
    <xf numFmtId="0" fontId="15" fillId="4" borderId="30" xfId="0" applyNumberFormat="1" applyFont="1" applyFill="1" applyBorder="1" applyAlignment="1" applyProtection="1">
      <alignment/>
      <protection/>
    </xf>
    <xf numFmtId="0" fontId="15" fillId="4" borderId="0" xfId="0" applyNumberFormat="1" applyFont="1" applyFill="1" applyBorder="1" applyAlignment="1" applyProtection="1">
      <alignment/>
      <protection/>
    </xf>
    <xf numFmtId="3" fontId="15" fillId="4" borderId="32" xfId="0" applyNumberFormat="1" applyFont="1" applyFill="1" applyBorder="1" applyAlignment="1" applyProtection="1">
      <alignment horizontal="right" vertical="center"/>
      <protection/>
    </xf>
    <xf numFmtId="2" fontId="15" fillId="4" borderId="34" xfId="0" applyNumberFormat="1" applyFont="1" applyFill="1" applyBorder="1" applyAlignment="1" applyProtection="1">
      <alignment horizontal="right" vertical="center"/>
      <protection/>
    </xf>
    <xf numFmtId="2" fontId="15" fillId="4" borderId="35" xfId="0" applyNumberFormat="1" applyFont="1" applyFill="1" applyBorder="1" applyAlignment="1" applyProtection="1">
      <alignment horizontal="right" vertical="center"/>
      <protection/>
    </xf>
    <xf numFmtId="4" fontId="11" fillId="4" borderId="36" xfId="0" applyNumberFormat="1" applyFont="1" applyFill="1" applyBorder="1" applyAlignment="1" applyProtection="1">
      <alignment horizontal="center" vertical="center"/>
      <protection/>
    </xf>
    <xf numFmtId="1" fontId="15" fillId="0" borderId="37" xfId="0" applyNumberFormat="1" applyFont="1" applyBorder="1" applyAlignment="1" applyProtection="1">
      <alignment/>
      <protection/>
    </xf>
    <xf numFmtId="3" fontId="15" fillId="4" borderId="38" xfId="0" applyNumberFormat="1" applyFont="1" applyFill="1" applyBorder="1" applyAlignment="1" applyProtection="1">
      <alignment/>
      <protection/>
    </xf>
    <xf numFmtId="4" fontId="15" fillId="4" borderId="38" xfId="0" applyNumberFormat="1" applyFont="1" applyFill="1" applyBorder="1" applyAlignment="1" applyProtection="1">
      <alignment/>
      <protection/>
    </xf>
    <xf numFmtId="0" fontId="15" fillId="4" borderId="37" xfId="0" applyNumberFormat="1" applyFont="1" applyFill="1" applyBorder="1" applyAlignment="1" applyProtection="1">
      <alignment/>
      <protection/>
    </xf>
    <xf numFmtId="3" fontId="11" fillId="36" borderId="44" xfId="0" applyNumberFormat="1" applyFont="1" applyFill="1" applyBorder="1" applyAlignment="1" applyProtection="1">
      <alignment horizontal="right" vertical="center"/>
      <protection/>
    </xf>
    <xf numFmtId="4" fontId="11" fillId="36" borderId="45" xfId="0" applyNumberFormat="1" applyFont="1" applyFill="1" applyBorder="1" applyAlignment="1" applyProtection="1">
      <alignment horizontal="right" vertical="center"/>
      <protection/>
    </xf>
    <xf numFmtId="0" fontId="17" fillId="0" borderId="0" xfId="63" applyFont="1" applyFill="1" applyAlignment="1">
      <alignment vertical="justify"/>
      <protection/>
    </xf>
    <xf numFmtId="0" fontId="14" fillId="37" borderId="0" xfId="0" applyNumberFormat="1" applyFont="1" applyFill="1" applyAlignment="1" applyProtection="1">
      <alignment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14" fillId="0" borderId="0" xfId="63" applyFont="1" applyFill="1" applyBorder="1" applyAlignment="1">
      <alignment horizontal="right" vertical="center"/>
      <protection/>
    </xf>
    <xf numFmtId="0" fontId="24" fillId="0" borderId="0" xfId="63" applyFont="1" applyFill="1" applyAlignment="1">
      <alignment vertical="justify"/>
      <protection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49" fontId="14" fillId="0" borderId="46" xfId="0" applyNumberFormat="1" applyFont="1" applyBorder="1" applyAlignment="1" applyProtection="1">
      <alignment horizontal="center"/>
      <protection/>
    </xf>
    <xf numFmtId="0" fontId="5" fillId="0" borderId="46" xfId="0" applyNumberFormat="1" applyFont="1" applyBorder="1" applyAlignment="1" applyProtection="1">
      <alignment horizontal="center" vertical="center"/>
      <protection/>
    </xf>
    <xf numFmtId="2" fontId="5" fillId="0" borderId="46" xfId="0" applyNumberFormat="1" applyFont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17" fillId="0" borderId="12" xfId="0" applyNumberFormat="1" applyFont="1" applyBorder="1" applyAlignment="1" applyProtection="1">
      <alignment vertical="center"/>
      <protection/>
    </xf>
    <xf numFmtId="2" fontId="14" fillId="0" borderId="12" xfId="0" applyNumberFormat="1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/>
      <protection/>
    </xf>
    <xf numFmtId="3" fontId="14" fillId="0" borderId="12" xfId="0" applyNumberFormat="1" applyFont="1" applyBorder="1" applyAlignment="1" applyProtection="1">
      <alignment horizontal="center" vertical="center"/>
      <protection/>
    </xf>
    <xf numFmtId="3" fontId="13" fillId="0" borderId="12" xfId="0" applyNumberFormat="1" applyFont="1" applyBorder="1" applyAlignment="1" applyProtection="1">
      <alignment horizontal="center" vertical="center"/>
      <protection/>
    </xf>
    <xf numFmtId="3" fontId="14" fillId="0" borderId="12" xfId="0" applyNumberFormat="1" applyFont="1" applyBorder="1" applyAlignment="1" applyProtection="1">
      <alignment horizontal="center"/>
      <protection/>
    </xf>
    <xf numFmtId="3" fontId="13" fillId="0" borderId="46" xfId="63" applyNumberFormat="1" applyFont="1" applyFill="1" applyBorder="1" applyAlignment="1">
      <alignment horizontal="center" vertical="center"/>
      <protection/>
    </xf>
    <xf numFmtId="3" fontId="20" fillId="0" borderId="12" xfId="0" applyNumberFormat="1" applyFont="1" applyBorder="1" applyAlignment="1" applyProtection="1">
      <alignment horizontal="center" vertical="center"/>
      <protection/>
    </xf>
    <xf numFmtId="3" fontId="20" fillId="0" borderId="24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3" fontId="5" fillId="37" borderId="0" xfId="0" applyNumberFormat="1" applyFont="1" applyFill="1" applyBorder="1" applyAlignment="1" applyProtection="1">
      <alignment horizontal="center" vertical="center"/>
      <protection/>
    </xf>
    <xf numFmtId="2" fontId="13" fillId="37" borderId="0" xfId="0" applyNumberFormat="1" applyFont="1" applyFill="1" applyAlignment="1" applyProtection="1">
      <alignment horizontal="center" vertical="center"/>
      <protection/>
    </xf>
    <xf numFmtId="3" fontId="14" fillId="37" borderId="0" xfId="0" applyNumberFormat="1" applyFont="1" applyFill="1" applyAlignment="1" applyProtection="1">
      <alignment/>
      <protection/>
    </xf>
    <xf numFmtId="3" fontId="13" fillId="37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5" fillId="0" borderId="0" xfId="61" applyFont="1">
      <alignment/>
      <protection/>
    </xf>
    <xf numFmtId="0" fontId="14" fillId="0" borderId="16" xfId="0" applyNumberFormat="1" applyFont="1" applyBorder="1" applyAlignment="1" applyProtection="1">
      <alignment horizontal="center" vertical="center"/>
      <protection/>
    </xf>
    <xf numFmtId="2" fontId="20" fillId="0" borderId="16" xfId="0" applyNumberFormat="1" applyFont="1" applyBorder="1" applyAlignment="1" applyProtection="1">
      <alignment horizontal="center" vertical="center"/>
      <protection/>
    </xf>
    <xf numFmtId="2" fontId="20" fillId="0" borderId="20" xfId="0" applyNumberFormat="1" applyFont="1" applyBorder="1" applyAlignment="1" applyProtection="1">
      <alignment horizontal="center" vertical="center"/>
      <protection/>
    </xf>
    <xf numFmtId="2" fontId="21" fillId="0" borderId="47" xfId="0" applyNumberFormat="1" applyFont="1" applyBorder="1" applyAlignment="1" applyProtection="1">
      <alignment horizontal="center" vertical="center"/>
      <protection/>
    </xf>
    <xf numFmtId="0" fontId="18" fillId="0" borderId="4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48" xfId="0" applyNumberFormat="1" applyFont="1" applyFill="1" applyBorder="1" applyAlignment="1" applyProtection="1">
      <alignment horizontal="center" vertical="center"/>
      <protection/>
    </xf>
    <xf numFmtId="3" fontId="5" fillId="0" borderId="0" xfId="58" applyNumberFormat="1" applyFont="1" applyFill="1" applyBorder="1" applyAlignment="1">
      <alignment horizontal="center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48" xfId="0" applyNumberFormat="1" applyFont="1" applyFill="1" applyBorder="1" applyAlignment="1" applyProtection="1">
      <alignment horizontal="center" vertical="center"/>
      <protection/>
    </xf>
    <xf numFmtId="0" fontId="31" fillId="0" borderId="0" xfId="58" applyFont="1" applyFill="1" applyAlignment="1">
      <alignment vertical="center"/>
      <protection/>
    </xf>
    <xf numFmtId="0" fontId="13" fillId="4" borderId="0" xfId="0" applyNumberFormat="1" applyFont="1" applyFill="1" applyAlignment="1" applyProtection="1">
      <alignment horizontal="center" vertical="center"/>
      <protection/>
    </xf>
    <xf numFmtId="2" fontId="13" fillId="4" borderId="0" xfId="0" applyNumberFormat="1" applyFont="1" applyFill="1" applyAlignment="1" applyProtection="1">
      <alignment horizontal="center" vertical="center"/>
      <protection/>
    </xf>
    <xf numFmtId="3" fontId="5" fillId="4" borderId="12" xfId="0" applyNumberFormat="1" applyFont="1" applyFill="1" applyBorder="1" applyAlignment="1" applyProtection="1">
      <alignment horizontal="center" vertical="center"/>
      <protection/>
    </xf>
    <xf numFmtId="0" fontId="14" fillId="4" borderId="0" xfId="0" applyNumberFormat="1" applyFont="1" applyFill="1" applyAlignment="1" applyProtection="1">
      <alignment/>
      <protection/>
    </xf>
    <xf numFmtId="4" fontId="13" fillId="4" borderId="0" xfId="0" applyNumberFormat="1" applyFont="1" applyFill="1" applyAlignment="1" applyProtection="1">
      <alignment horizontal="center" vertical="center"/>
      <protection/>
    </xf>
    <xf numFmtId="4" fontId="13" fillId="4" borderId="0" xfId="0" applyNumberFormat="1" applyFont="1" applyFill="1" applyAlignment="1" applyProtection="1">
      <alignment horizontal="right"/>
      <protection/>
    </xf>
    <xf numFmtId="0" fontId="14" fillId="4" borderId="0" xfId="0" applyNumberFormat="1" applyFont="1" applyFill="1" applyAlignment="1" applyProtection="1">
      <alignment horizontal="center" vertical="center"/>
      <protection/>
    </xf>
    <xf numFmtId="0" fontId="13" fillId="4" borderId="0" xfId="0" applyNumberFormat="1" applyFont="1" applyFill="1" applyAlignment="1" applyProtection="1">
      <alignment horizontal="right" vertical="center"/>
      <protection/>
    </xf>
    <xf numFmtId="0" fontId="13" fillId="4" borderId="0" xfId="0" applyNumberFormat="1" applyFont="1" applyFill="1" applyAlignment="1" applyProtection="1">
      <alignment/>
      <protection/>
    </xf>
    <xf numFmtId="0" fontId="11" fillId="4" borderId="0" xfId="0" applyNumberFormat="1" applyFont="1" applyFill="1" applyAlignment="1" applyProtection="1">
      <alignment/>
      <protection/>
    </xf>
    <xf numFmtId="3" fontId="13" fillId="4" borderId="0" xfId="0" applyNumberFormat="1" applyFont="1" applyFill="1" applyAlignment="1" applyProtection="1">
      <alignment horizontal="center" vertical="center"/>
      <protection/>
    </xf>
    <xf numFmtId="1" fontId="13" fillId="4" borderId="0" xfId="0" applyNumberFormat="1" applyFont="1" applyFill="1" applyAlignment="1" applyProtection="1">
      <alignment horizontal="center" vertical="center"/>
      <protection/>
    </xf>
    <xf numFmtId="3" fontId="14" fillId="4" borderId="0" xfId="63" applyNumberFormat="1" applyFont="1" applyFill="1" applyBorder="1" applyAlignment="1">
      <alignment horizontal="center" vertical="center"/>
      <protection/>
    </xf>
    <xf numFmtId="3" fontId="5" fillId="4" borderId="0" xfId="0" applyNumberFormat="1" applyFont="1" applyFill="1" applyAlignment="1" applyProtection="1">
      <alignment horizontal="center" vertical="center"/>
      <protection/>
    </xf>
    <xf numFmtId="3" fontId="5" fillId="4" borderId="10" xfId="0" applyNumberFormat="1" applyFont="1" applyFill="1" applyBorder="1" applyAlignment="1" applyProtection="1">
      <alignment horizontal="center" vertical="center"/>
      <protection/>
    </xf>
    <xf numFmtId="0" fontId="18" fillId="4" borderId="12" xfId="0" applyNumberFormat="1" applyFont="1" applyFill="1" applyBorder="1" applyAlignment="1" applyProtection="1">
      <alignment horizontal="center" vertical="center"/>
      <protection/>
    </xf>
    <xf numFmtId="2" fontId="5" fillId="4" borderId="12" xfId="0" applyNumberFormat="1" applyFont="1" applyFill="1" applyBorder="1" applyAlignment="1" applyProtection="1">
      <alignment horizontal="center" vertical="center"/>
      <protection/>
    </xf>
    <xf numFmtId="3" fontId="5" fillId="4" borderId="49" xfId="58" applyNumberFormat="1" applyFont="1" applyFill="1" applyBorder="1" applyAlignment="1">
      <alignment horizontal="center" vertical="center"/>
      <protection/>
    </xf>
    <xf numFmtId="3" fontId="5" fillId="4" borderId="17" xfId="58" applyNumberFormat="1" applyFont="1" applyFill="1" applyBorder="1" applyAlignment="1">
      <alignment horizontal="center" vertical="center"/>
      <protection/>
    </xf>
    <xf numFmtId="3" fontId="5" fillId="4" borderId="22" xfId="58" applyNumberFormat="1" applyFont="1" applyFill="1" applyBorder="1" applyAlignment="1">
      <alignment horizontal="center" vertical="center"/>
      <protection/>
    </xf>
    <xf numFmtId="3" fontId="5" fillId="4" borderId="12" xfId="58" applyNumberFormat="1" applyFont="1" applyFill="1" applyBorder="1" applyAlignment="1">
      <alignment horizontal="center" vertical="center"/>
      <protection/>
    </xf>
    <xf numFmtId="3" fontId="21" fillId="4" borderId="14" xfId="0" applyNumberFormat="1" applyFont="1" applyFill="1" applyBorder="1" applyAlignment="1" applyProtection="1">
      <alignment horizontal="center" vertical="center"/>
      <protection/>
    </xf>
    <xf numFmtId="0" fontId="18" fillId="4" borderId="12" xfId="0" applyNumberFormat="1" applyFont="1" applyFill="1" applyBorder="1" applyAlignment="1" applyProtection="1">
      <alignment horizontal="center"/>
      <protection/>
    </xf>
    <xf numFmtId="0" fontId="13" fillId="4" borderId="0" xfId="0" applyNumberFormat="1" applyFont="1" applyFill="1" applyBorder="1" applyAlignment="1" applyProtection="1">
      <alignment horizontal="center" vertical="center"/>
      <protection/>
    </xf>
    <xf numFmtId="2" fontId="13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12" xfId="0" applyNumberFormat="1" applyFont="1" applyFill="1" applyBorder="1" applyAlignment="1" applyProtection="1">
      <alignment horizontal="center" vertical="center"/>
      <protection/>
    </xf>
    <xf numFmtId="2" fontId="21" fillId="4" borderId="12" xfId="0" applyNumberFormat="1" applyFont="1" applyFill="1" applyBorder="1" applyAlignment="1" applyProtection="1">
      <alignment horizontal="center" vertical="center"/>
      <protection/>
    </xf>
    <xf numFmtId="0" fontId="20" fillId="4" borderId="12" xfId="0" applyNumberFormat="1" applyFont="1" applyFill="1" applyBorder="1" applyAlignment="1" applyProtection="1">
      <alignment horizontal="center" vertical="center"/>
      <protection/>
    </xf>
    <xf numFmtId="0" fontId="12" fillId="4" borderId="0" xfId="0" applyNumberFormat="1" applyFont="1" applyFill="1" applyAlignment="1" applyProtection="1">
      <alignment/>
      <protection/>
    </xf>
    <xf numFmtId="0" fontId="5" fillId="4" borderId="0" xfId="0" applyNumberFormat="1" applyFont="1" applyFill="1" applyAlignment="1" applyProtection="1">
      <alignment/>
      <protection/>
    </xf>
    <xf numFmtId="2" fontId="14" fillId="0" borderId="0" xfId="0" applyNumberFormat="1" applyFont="1" applyFill="1" applyAlignment="1" applyProtection="1">
      <alignment/>
      <protection/>
    </xf>
    <xf numFmtId="10" fontId="13" fillId="4" borderId="0" xfId="0" applyNumberFormat="1" applyFont="1" applyFill="1" applyAlignment="1" applyProtection="1">
      <alignment horizontal="center" vertical="center"/>
      <protection/>
    </xf>
    <xf numFmtId="2" fontId="13" fillId="0" borderId="12" xfId="0" applyNumberFormat="1" applyFont="1" applyBorder="1" applyAlignment="1" applyProtection="1">
      <alignment horizontal="center" vertical="center"/>
      <protection/>
    </xf>
    <xf numFmtId="0" fontId="32" fillId="0" borderId="0" xfId="57" applyFont="1" applyAlignment="1">
      <alignment vertical="justify"/>
      <protection/>
    </xf>
    <xf numFmtId="0" fontId="45" fillId="0" borderId="0" xfId="58" applyFont="1" applyFill="1" applyBorder="1" applyAlignment="1">
      <alignment vertical="justify"/>
      <protection/>
    </xf>
    <xf numFmtId="1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61" applyFont="1">
      <alignment/>
      <protection/>
    </xf>
    <xf numFmtId="49" fontId="14" fillId="0" borderId="0" xfId="61" applyNumberFormat="1" applyFont="1" applyAlignment="1">
      <alignment horizontal="left"/>
      <protection/>
    </xf>
    <xf numFmtId="0" fontId="13" fillId="0" borderId="0" xfId="61" applyNumberFormat="1" applyFont="1" applyAlignment="1">
      <alignment horizontal="center" vertical="center"/>
      <protection/>
    </xf>
    <xf numFmtId="0" fontId="5" fillId="0" borderId="0" xfId="61" applyFont="1" applyFill="1">
      <alignment/>
      <protection/>
    </xf>
    <xf numFmtId="49" fontId="4" fillId="0" borderId="0" xfId="61" applyNumberFormat="1" applyFont="1" applyFill="1" applyAlignment="1">
      <alignment horizontal="center" vertical="center"/>
      <protection/>
    </xf>
    <xf numFmtId="49" fontId="14" fillId="0" borderId="0" xfId="61" applyNumberFormat="1" applyFont="1" applyFill="1" applyAlignment="1">
      <alignment horizontal="left"/>
      <protection/>
    </xf>
    <xf numFmtId="49" fontId="14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0" fontId="5" fillId="0" borderId="0" xfId="0" applyNumberFormat="1" applyFont="1" applyAlignment="1" applyProtection="1">
      <alignment/>
      <protection/>
    </xf>
    <xf numFmtId="0" fontId="14" fillId="37" borderId="0" xfId="59" applyFont="1" applyFill="1" applyBorder="1" applyAlignment="1">
      <alignment vertical="center"/>
      <protection/>
    </xf>
    <xf numFmtId="0" fontId="14" fillId="0" borderId="0" xfId="0" applyNumberFormat="1" applyFont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3" fontId="20" fillId="0" borderId="15" xfId="0" applyNumberFormat="1" applyFont="1" applyBorder="1" applyAlignment="1" applyProtection="1">
      <alignment horizontal="center" vertical="center"/>
      <protection/>
    </xf>
    <xf numFmtId="3" fontId="20" fillId="4" borderId="15" xfId="0" applyNumberFormat="1" applyFont="1" applyFill="1" applyBorder="1" applyAlignment="1" applyProtection="1">
      <alignment horizontal="center" vertical="center"/>
      <protection/>
    </xf>
    <xf numFmtId="2" fontId="20" fillId="0" borderId="15" xfId="0" applyNumberFormat="1" applyFont="1" applyBorder="1" applyAlignment="1" applyProtection="1">
      <alignment horizontal="center" vertical="center"/>
      <protection/>
    </xf>
    <xf numFmtId="3" fontId="5" fillId="4" borderId="15" xfId="58" applyNumberFormat="1" applyFont="1" applyFill="1" applyBorder="1" applyAlignment="1" quotePrefix="1">
      <alignment horizontal="center" vertical="center" wrapText="1"/>
      <protection/>
    </xf>
    <xf numFmtId="3" fontId="21" fillId="0" borderId="15" xfId="0" applyNumberFormat="1" applyFont="1" applyBorder="1" applyAlignment="1" applyProtection="1">
      <alignment horizontal="center" vertical="center"/>
      <protection/>
    </xf>
    <xf numFmtId="3" fontId="21" fillId="4" borderId="15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Border="1" applyAlignment="1" applyProtection="1">
      <alignment horizontal="center" vertical="center"/>
      <protection/>
    </xf>
    <xf numFmtId="0" fontId="21" fillId="4" borderId="43" xfId="0" applyNumberFormat="1" applyFont="1" applyFill="1" applyBorder="1" applyAlignment="1" applyProtection="1">
      <alignment horizontal="center" vertical="center"/>
      <protection/>
    </xf>
    <xf numFmtId="2" fontId="21" fillId="4" borderId="43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17" fillId="0" borderId="24" xfId="0" applyNumberFormat="1" applyFont="1" applyBorder="1" applyAlignment="1" applyProtection="1">
      <alignment vertical="center"/>
      <protection/>
    </xf>
    <xf numFmtId="0" fontId="21" fillId="0" borderId="24" xfId="0" applyNumberFormat="1" applyFont="1" applyBorder="1" applyAlignment="1" applyProtection="1">
      <alignment horizontal="center" vertical="center"/>
      <protection/>
    </xf>
    <xf numFmtId="0" fontId="20" fillId="4" borderId="24" xfId="0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4" borderId="15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Border="1" applyAlignment="1" applyProtection="1">
      <alignment horizontal="center" vertical="center"/>
      <protection/>
    </xf>
    <xf numFmtId="4" fontId="19" fillId="0" borderId="0" xfId="58" applyNumberFormat="1" applyFont="1" applyBorder="1" applyAlignment="1">
      <alignment horizontal="center" vertical="center"/>
      <protection/>
    </xf>
    <xf numFmtId="0" fontId="17" fillId="4" borderId="15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58" applyNumberFormat="1" applyFont="1" applyFill="1" applyBorder="1" applyAlignment="1" quotePrefix="1">
      <alignment horizontal="center" vertical="center" wrapText="1"/>
      <protection/>
    </xf>
    <xf numFmtId="0" fontId="34" fillId="0" borderId="0" xfId="58" applyFont="1">
      <alignment/>
      <protection/>
    </xf>
    <xf numFmtId="0" fontId="35" fillId="0" borderId="0" xfId="58" applyFont="1" applyAlignment="1">
      <alignment vertical="justify"/>
      <protection/>
    </xf>
    <xf numFmtId="0" fontId="5" fillId="0" borderId="0" xfId="58" applyFont="1" applyFill="1" applyAlignment="1">
      <alignment vertical="center"/>
      <protection/>
    </xf>
    <xf numFmtId="0" fontId="4" fillId="0" borderId="0" xfId="0" applyNumberFormat="1" applyFont="1" applyBorder="1" applyAlignment="1" applyProtection="1">
      <alignment vertical="justify"/>
      <protection/>
    </xf>
    <xf numFmtId="0" fontId="14" fillId="0" borderId="0" xfId="0" applyNumberFormat="1" applyFont="1" applyAlignment="1" applyProtection="1">
      <alignment horizontal="center"/>
      <protection/>
    </xf>
    <xf numFmtId="0" fontId="4" fillId="0" borderId="0" xfId="58" applyFont="1" applyAlignment="1">
      <alignment vertical="justify"/>
      <protection/>
    </xf>
    <xf numFmtId="0" fontId="4" fillId="0" borderId="0" xfId="0" applyNumberFormat="1" applyFont="1" applyFill="1" applyAlignment="1" applyProtection="1">
      <alignment/>
      <protection/>
    </xf>
    <xf numFmtId="0" fontId="38" fillId="0" borderId="0" xfId="0" applyFont="1" applyAlignment="1">
      <alignment vertical="justify"/>
    </xf>
    <xf numFmtId="0" fontId="14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 vertical="justify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justify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vertical="justify"/>
    </xf>
    <xf numFmtId="0" fontId="36" fillId="0" borderId="0" xfId="58" applyFont="1" applyAlignment="1">
      <alignment vertical="justify"/>
      <protection/>
    </xf>
    <xf numFmtId="0" fontId="4" fillId="0" borderId="0" xfId="58" applyFont="1" applyFill="1" applyAlignment="1">
      <alignment vertical="justify"/>
      <protection/>
    </xf>
    <xf numFmtId="0" fontId="19" fillId="0" borderId="0" xfId="58" applyFont="1" applyAlignment="1">
      <alignment vertical="justify"/>
      <protection/>
    </xf>
    <xf numFmtId="0" fontId="17" fillId="0" borderId="0" xfId="58" applyFont="1" applyFill="1" applyBorder="1" applyAlignment="1">
      <alignment vertical="justify"/>
      <protection/>
    </xf>
    <xf numFmtId="0" fontId="19" fillId="0" borderId="0" xfId="58" applyFont="1" applyFill="1" applyAlignment="1">
      <alignment vertical="justify"/>
      <protection/>
    </xf>
    <xf numFmtId="0" fontId="17" fillId="0" borderId="0" xfId="58" applyFont="1" applyFill="1" applyAlignment="1">
      <alignment vertical="justify"/>
      <protection/>
    </xf>
    <xf numFmtId="0" fontId="17" fillId="0" borderId="0" xfId="58" applyFont="1" applyFill="1" applyAlignment="1">
      <alignment vertical="justify"/>
      <protection/>
    </xf>
    <xf numFmtId="0" fontId="4" fillId="0" borderId="0" xfId="58" applyFont="1" applyAlignment="1">
      <alignment vertical="center"/>
      <protection/>
    </xf>
    <xf numFmtId="3" fontId="13" fillId="4" borderId="0" xfId="0" applyNumberFormat="1" applyFont="1" applyFill="1" applyBorder="1" applyAlignment="1" applyProtection="1">
      <alignment horizontal="center" vertical="center"/>
      <protection/>
    </xf>
    <xf numFmtId="3" fontId="21" fillId="4" borderId="43" xfId="0" applyNumberFormat="1" applyFont="1" applyFill="1" applyBorder="1" applyAlignment="1" applyProtection="1">
      <alignment horizontal="center" vertical="center"/>
      <protection/>
    </xf>
    <xf numFmtId="3" fontId="20" fillId="4" borderId="12" xfId="0" applyNumberFormat="1" applyFont="1" applyFill="1" applyBorder="1" applyAlignment="1" applyProtection="1">
      <alignment horizontal="center" vertical="center"/>
      <protection/>
    </xf>
    <xf numFmtId="3" fontId="21" fillId="4" borderId="12" xfId="0" applyNumberFormat="1" applyFont="1" applyFill="1" applyBorder="1" applyAlignment="1" applyProtection="1">
      <alignment horizontal="center" vertical="center"/>
      <protection/>
    </xf>
    <xf numFmtId="3" fontId="20" fillId="4" borderId="24" xfId="0" applyNumberFormat="1" applyFont="1" applyFill="1" applyBorder="1" applyAlignment="1" applyProtection="1">
      <alignment horizontal="center" vertical="center"/>
      <protection/>
    </xf>
    <xf numFmtId="3" fontId="21" fillId="4" borderId="15" xfId="0" applyNumberFormat="1" applyFont="1" applyFill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applyProtection="1">
      <alignment horizontal="center" vertical="center"/>
      <protection/>
    </xf>
    <xf numFmtId="0" fontId="19" fillId="0" borderId="12" xfId="0" applyNumberFormat="1" applyFont="1" applyBorder="1" applyAlignment="1" applyProtection="1">
      <alignment horizontal="center" vertical="center" wrapText="1"/>
      <protection/>
    </xf>
    <xf numFmtId="3" fontId="20" fillId="0" borderId="43" xfId="0" applyNumberFormat="1" applyFont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5" fillId="0" borderId="0" xfId="58" applyFont="1" applyFill="1" applyAlignment="1">
      <alignment vertical="center"/>
      <protection/>
    </xf>
    <xf numFmtId="0" fontId="43" fillId="0" borderId="0" xfId="42" applyNumberFormat="1" applyFont="1" applyFill="1" applyBorder="1" applyAlignment="1">
      <alignment vertical="justify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50" xfId="0" applyFont="1" applyBorder="1" applyAlignment="1">
      <alignment/>
    </xf>
    <xf numFmtId="0" fontId="14" fillId="0" borderId="50" xfId="0" applyFont="1" applyBorder="1" applyAlignment="1">
      <alignment/>
    </xf>
    <xf numFmtId="4" fontId="14" fillId="0" borderId="5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9" fontId="11" fillId="0" borderId="46" xfId="0" applyNumberFormat="1" applyFont="1" applyBorder="1" applyAlignment="1">
      <alignment vertical="center"/>
    </xf>
    <xf numFmtId="49" fontId="11" fillId="0" borderId="46" xfId="0" applyNumberFormat="1" applyFont="1" applyBorder="1" applyAlignment="1">
      <alignment/>
    </xf>
    <xf numFmtId="4" fontId="11" fillId="0" borderId="46" xfId="0" applyNumberFormat="1" applyFont="1" applyBorder="1" applyAlignment="1">
      <alignment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4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5" fillId="0" borderId="0" xfId="0" applyNumberFormat="1" applyFont="1" applyFill="1" applyAlignment="1">
      <alignment vertical="center"/>
    </xf>
    <xf numFmtId="4" fontId="15" fillId="0" borderId="51" xfId="0" applyNumberFormat="1" applyFont="1" applyFill="1" applyBorder="1" applyAlignment="1">
      <alignment vertical="center"/>
    </xf>
    <xf numFmtId="4" fontId="11" fillId="0" borderId="46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33" fillId="0" borderId="0" xfId="0" applyFont="1" applyAlignment="1">
      <alignment vertical="justify"/>
    </xf>
    <xf numFmtId="0" fontId="20" fillId="0" borderId="48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Alignment="1" applyProtection="1">
      <alignment/>
      <protection/>
    </xf>
    <xf numFmtId="0" fontId="14" fillId="0" borderId="52" xfId="0" applyNumberFormat="1" applyFont="1" applyFill="1" applyBorder="1" applyAlignment="1" applyProtection="1">
      <alignment/>
      <protection/>
    </xf>
    <xf numFmtId="0" fontId="14" fillId="0" borderId="30" xfId="0" applyNumberFormat="1" applyFont="1" applyFill="1" applyBorder="1" applyAlignment="1" applyProtection="1">
      <alignment/>
      <protection/>
    </xf>
    <xf numFmtId="0" fontId="14" fillId="0" borderId="53" xfId="0" applyNumberFormat="1" applyFont="1" applyFill="1" applyBorder="1" applyAlignment="1" applyProtection="1">
      <alignment/>
      <protection/>
    </xf>
    <xf numFmtId="0" fontId="14" fillId="0" borderId="37" xfId="0" applyNumberFormat="1" applyFont="1" applyFill="1" applyBorder="1" applyAlignment="1" applyProtection="1">
      <alignment/>
      <protection/>
    </xf>
    <xf numFmtId="0" fontId="14" fillId="0" borderId="54" xfId="0" applyNumberFormat="1" applyFont="1" applyFill="1" applyBorder="1" applyAlignment="1" applyProtection="1">
      <alignment/>
      <protection/>
    </xf>
    <xf numFmtId="4" fontId="13" fillId="0" borderId="0" xfId="0" applyNumberFormat="1" applyFont="1" applyAlignment="1">
      <alignment/>
    </xf>
    <xf numFmtId="4" fontId="13" fillId="0" borderId="5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41" fillId="0" borderId="0" xfId="42" applyNumberFormat="1" applyFont="1" applyFill="1" applyBorder="1" applyAlignment="1">
      <alignment vertical="justify"/>
    </xf>
    <xf numFmtId="0" fontId="41" fillId="0" borderId="0" xfId="0" applyFont="1" applyAlignment="1">
      <alignment vertical="justify"/>
    </xf>
    <xf numFmtId="0" fontId="13" fillId="4" borderId="37" xfId="0" applyNumberFormat="1" applyFont="1" applyFill="1" applyBorder="1" applyAlignment="1" applyProtection="1">
      <alignment horizontal="center" vertical="center"/>
      <protection/>
    </xf>
    <xf numFmtId="0" fontId="13" fillId="4" borderId="55" xfId="0" applyNumberFormat="1" applyFont="1" applyFill="1" applyBorder="1" applyAlignment="1" applyProtection="1">
      <alignment horizontal="center" vertical="center"/>
      <protection/>
    </xf>
    <xf numFmtId="0" fontId="22" fillId="4" borderId="12" xfId="0" applyNumberFormat="1" applyFont="1" applyFill="1" applyBorder="1" applyAlignment="1" applyProtection="1">
      <alignment horizontal="center" vertical="justify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/>
      <protection/>
    </xf>
    <xf numFmtId="0" fontId="44" fillId="4" borderId="12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/>
      <protection/>
    </xf>
    <xf numFmtId="0" fontId="4" fillId="4" borderId="24" xfId="0" applyNumberFormat="1" applyFont="1" applyFill="1" applyBorder="1" applyAlignment="1" applyProtection="1">
      <alignment vertical="center"/>
      <protection/>
    </xf>
    <xf numFmtId="0" fontId="4" fillId="4" borderId="43" xfId="0" applyNumberFormat="1" applyFont="1" applyFill="1" applyBorder="1" applyAlignment="1" applyProtection="1">
      <alignment vertical="center"/>
      <protection/>
    </xf>
    <xf numFmtId="0" fontId="5" fillId="4" borderId="12" xfId="0" applyNumberFormat="1" applyFont="1" applyFill="1" applyBorder="1" applyAlignment="1" applyProtection="1">
      <alignment/>
      <protection/>
    </xf>
    <xf numFmtId="0" fontId="4" fillId="4" borderId="12" xfId="0" applyNumberFormat="1" applyFont="1" applyFill="1" applyBorder="1" applyAlignment="1" applyProtection="1">
      <alignment/>
      <protection/>
    </xf>
    <xf numFmtId="3" fontId="13" fillId="4" borderId="12" xfId="0" applyNumberFormat="1" applyFont="1" applyFill="1" applyBorder="1" applyAlignment="1" applyProtection="1">
      <alignment horizontal="center" vertical="center"/>
      <protection/>
    </xf>
    <xf numFmtId="0" fontId="20" fillId="4" borderId="12" xfId="0" applyNumberFormat="1" applyFont="1" applyFill="1" applyBorder="1" applyAlignment="1" applyProtection="1">
      <alignment horizontal="center"/>
      <protection/>
    </xf>
    <xf numFmtId="0" fontId="21" fillId="4" borderId="12" xfId="0" applyNumberFormat="1" applyFont="1" applyFill="1" applyBorder="1" applyAlignment="1" applyProtection="1">
      <alignment horizontal="center"/>
      <protection/>
    </xf>
    <xf numFmtId="3" fontId="13" fillId="4" borderId="12" xfId="0" applyNumberFormat="1" applyFont="1" applyFill="1" applyBorder="1" applyAlignment="1" applyProtection="1">
      <alignment horizontal="center"/>
      <protection/>
    </xf>
    <xf numFmtId="0" fontId="4" fillId="0" borderId="0" xfId="58" applyFont="1" applyAlignment="1">
      <alignment horizontal="center" vertical="justify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49" fontId="43" fillId="0" borderId="0" xfId="42" applyNumberFormat="1" applyFont="1" applyFill="1" applyBorder="1" applyAlignment="1">
      <alignment vertical="justify"/>
    </xf>
    <xf numFmtId="2" fontId="21" fillId="0" borderId="43" xfId="0" applyNumberFormat="1" applyFont="1" applyFill="1" applyBorder="1" applyAlignment="1" applyProtection="1">
      <alignment horizontal="center" vertical="center"/>
      <protection/>
    </xf>
    <xf numFmtId="2" fontId="21" fillId="0" borderId="56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Alignment="1" applyProtection="1">
      <alignment horizontal="center"/>
      <protection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17" fillId="34" borderId="15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Border="1" applyAlignment="1" applyProtection="1">
      <alignment horizontal="center" vertical="center"/>
      <protection/>
    </xf>
    <xf numFmtId="0" fontId="17" fillId="0" borderId="0" xfId="58" applyFont="1" applyFill="1" applyAlignment="1">
      <alignment vertical="justify"/>
      <protection/>
    </xf>
    <xf numFmtId="0" fontId="20" fillId="0" borderId="57" xfId="0" applyNumberFormat="1" applyFont="1" applyBorder="1" applyAlignment="1" applyProtection="1">
      <alignment horizontal="left"/>
      <protection/>
    </xf>
    <xf numFmtId="0" fontId="20" fillId="0" borderId="12" xfId="0" applyNumberFormat="1" applyFont="1" applyBorder="1" applyAlignment="1" applyProtection="1">
      <alignment horizontal="left"/>
      <protection/>
    </xf>
    <xf numFmtId="0" fontId="21" fillId="0" borderId="58" xfId="0" applyNumberFormat="1" applyFont="1" applyBorder="1" applyAlignment="1" applyProtection="1">
      <alignment horizontal="left"/>
      <protection/>
    </xf>
    <xf numFmtId="0" fontId="21" fillId="0" borderId="14" xfId="0" applyNumberFormat="1" applyFont="1" applyBorder="1" applyAlignment="1" applyProtection="1">
      <alignment horizontal="left"/>
      <protection/>
    </xf>
    <xf numFmtId="0" fontId="18" fillId="4" borderId="59" xfId="0" applyNumberFormat="1" applyFont="1" applyFill="1" applyBorder="1" applyAlignment="1" applyProtection="1">
      <alignment horizontal="center" vertical="center" wrapText="1"/>
      <protection/>
    </xf>
    <xf numFmtId="0" fontId="18" fillId="4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44" fillId="0" borderId="12" xfId="0" applyNumberFormat="1" applyFont="1" applyBorder="1" applyAlignment="1" applyProtection="1">
      <alignment horizontal="center" vertical="center"/>
      <protection/>
    </xf>
    <xf numFmtId="0" fontId="20" fillId="4" borderId="60" xfId="0" applyNumberFormat="1" applyFont="1" applyFill="1" applyBorder="1" applyAlignment="1" applyProtection="1">
      <alignment horizontal="center" vertical="center"/>
      <protection/>
    </xf>
    <xf numFmtId="0" fontId="20" fillId="4" borderId="61" xfId="0" applyNumberFormat="1" applyFont="1" applyFill="1" applyBorder="1" applyAlignment="1" applyProtection="1">
      <alignment horizontal="center" vertical="center"/>
      <protection/>
    </xf>
    <xf numFmtId="0" fontId="20" fillId="4" borderId="62" xfId="0" applyNumberFormat="1" applyFont="1" applyFill="1" applyBorder="1" applyAlignment="1" applyProtection="1">
      <alignment horizontal="center" vertical="center"/>
      <protection/>
    </xf>
    <xf numFmtId="0" fontId="20" fillId="0" borderId="48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4" borderId="63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horizontal="center" vertical="center"/>
      <protection/>
    </xf>
    <xf numFmtId="0" fontId="7" fillId="4" borderId="0" xfId="0" applyNumberFormat="1" applyFont="1" applyFill="1" applyAlignment="1" applyProtection="1">
      <alignment horizontal="center" vertical="center"/>
      <protection/>
    </xf>
    <xf numFmtId="0" fontId="19" fillId="0" borderId="12" xfId="0" applyNumberFormat="1" applyFont="1" applyBorder="1" applyAlignment="1" applyProtection="1">
      <alignment horizontal="center" vertical="center"/>
      <protection/>
    </xf>
    <xf numFmtId="0" fontId="6" fillId="4" borderId="0" xfId="0" applyNumberFormat="1" applyFont="1" applyFill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14" fillId="0" borderId="46" xfId="0" applyNumberFormat="1" applyFont="1" applyBorder="1" applyAlignment="1" applyProtection="1">
      <alignment horizontal="center" vertical="center"/>
      <protection/>
    </xf>
    <xf numFmtId="0" fontId="13" fillId="0" borderId="0" xfId="61" applyNumberFormat="1" applyFont="1" applyAlignment="1">
      <alignment horizontal="center" vertical="center"/>
      <protection/>
    </xf>
    <xf numFmtId="0" fontId="35" fillId="0" borderId="0" xfId="58" applyFont="1" applyAlignment="1">
      <alignment vertical="justify"/>
      <protection/>
    </xf>
    <xf numFmtId="49" fontId="13" fillId="0" borderId="64" xfId="0" applyNumberFormat="1" applyFont="1" applyBorder="1" applyAlignment="1" applyProtection="1">
      <alignment vertical="justify"/>
      <protection/>
    </xf>
    <xf numFmtId="49" fontId="13" fillId="0" borderId="65" xfId="0" applyNumberFormat="1" applyFont="1" applyBorder="1" applyAlignment="1" applyProtection="1">
      <alignment vertical="justify"/>
      <protection/>
    </xf>
    <xf numFmtId="49" fontId="13" fillId="0" borderId="66" xfId="0" applyNumberFormat="1" applyFont="1" applyBorder="1" applyAlignment="1" applyProtection="1">
      <alignment vertical="justify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33" fillId="0" borderId="0" xfId="0" applyFont="1" applyAlignment="1">
      <alignment horizontal="left" vertical="justify"/>
    </xf>
    <xf numFmtId="0" fontId="14" fillId="4" borderId="15" xfId="0" applyNumberFormat="1" applyFont="1" applyFill="1" applyBorder="1" applyAlignment="1" applyProtection="1">
      <alignment horizontal="center" vertical="center"/>
      <protection/>
    </xf>
    <xf numFmtId="0" fontId="18" fillId="4" borderId="15" xfId="0" applyNumberFormat="1" applyFont="1" applyFill="1" applyBorder="1" applyAlignment="1" applyProtection="1">
      <alignment horizontal="left" vertical="center" wrapText="1"/>
      <protection/>
    </xf>
    <xf numFmtId="0" fontId="13" fillId="4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Border="1" applyAlignment="1" applyProtection="1">
      <alignment vertical="justify"/>
      <protection/>
    </xf>
    <xf numFmtId="0" fontId="13" fillId="4" borderId="12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67" xfId="0" applyNumberFormat="1" applyFont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 applyProtection="1">
      <alignment horizontal="center" vertical="center"/>
      <protection/>
    </xf>
    <xf numFmtId="4" fontId="13" fillId="4" borderId="0" xfId="0" applyNumberFormat="1" applyFont="1" applyFill="1" applyAlignment="1" applyProtection="1">
      <alignment horizontal="center" vertical="center"/>
      <protection/>
    </xf>
    <xf numFmtId="0" fontId="17" fillId="0" borderId="12" xfId="0" applyNumberFormat="1" applyFont="1" applyBorder="1" applyAlignment="1" applyProtection="1">
      <alignment horizontal="left" vertical="justify"/>
      <protection/>
    </xf>
    <xf numFmtId="0" fontId="17" fillId="0" borderId="12" xfId="0" applyNumberFormat="1" applyFont="1" applyBorder="1" applyAlignment="1" applyProtection="1">
      <alignment horizontal="left" vertical="center"/>
      <protection/>
    </xf>
    <xf numFmtId="0" fontId="19" fillId="0" borderId="15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justify"/>
      <protection/>
    </xf>
    <xf numFmtId="0" fontId="17" fillId="0" borderId="0" xfId="0" applyNumberFormat="1" applyFont="1" applyBorder="1" applyAlignment="1" applyProtection="1">
      <alignment horizontal="left" vertical="justify"/>
      <protection/>
    </xf>
    <xf numFmtId="0" fontId="17" fillId="0" borderId="24" xfId="0" applyNumberFormat="1" applyFont="1" applyBorder="1" applyAlignment="1" applyProtection="1">
      <alignment horizontal="left" vertical="justify"/>
      <protection/>
    </xf>
    <xf numFmtId="0" fontId="17" fillId="0" borderId="0" xfId="0" applyNumberFormat="1" applyFont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 applyProtection="1">
      <alignment horizontal="center" vertical="justify"/>
      <protection/>
    </xf>
    <xf numFmtId="49" fontId="43" fillId="0" borderId="0" xfId="42" applyNumberFormat="1" applyFont="1" applyFill="1" applyBorder="1" applyAlignment="1">
      <alignment vertical="justify"/>
    </xf>
    <xf numFmtId="0" fontId="17" fillId="4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Border="1" applyAlignment="1" applyProtection="1">
      <alignment horizontal="center" vertical="center"/>
      <protection/>
    </xf>
    <xf numFmtId="0" fontId="19" fillId="4" borderId="43" xfId="0" applyNumberFormat="1" applyFont="1" applyFill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 applyProtection="1">
      <alignment horizontal="left" vertical="center"/>
      <protection/>
    </xf>
    <xf numFmtId="0" fontId="19" fillId="0" borderId="68" xfId="0" applyNumberFormat="1" applyFont="1" applyBorder="1" applyAlignment="1" applyProtection="1">
      <alignment horizontal="center" vertical="center"/>
      <protection/>
    </xf>
    <xf numFmtId="0" fontId="19" fillId="0" borderId="46" xfId="0" applyNumberFormat="1" applyFont="1" applyBorder="1" applyAlignment="1" applyProtection="1">
      <alignment horizontal="center" vertical="center"/>
      <protection/>
    </xf>
    <xf numFmtId="0" fontId="19" fillId="0" borderId="69" xfId="0" applyNumberFormat="1" applyFont="1" applyBorder="1" applyAlignment="1" applyProtection="1">
      <alignment horizontal="center" vertical="center"/>
      <protection/>
    </xf>
    <xf numFmtId="49" fontId="4" fillId="34" borderId="0" xfId="61" applyNumberFormat="1" applyFont="1" applyFill="1" applyAlignment="1">
      <alignment horizontal="center" vertical="center"/>
      <protection/>
    </xf>
    <xf numFmtId="0" fontId="4" fillId="0" borderId="0" xfId="58" applyFont="1" applyAlignment="1">
      <alignment vertical="justify"/>
      <protection/>
    </xf>
    <xf numFmtId="0" fontId="4" fillId="0" borderId="0" xfId="58" applyFont="1" applyFill="1" applyAlignment="1">
      <alignment vertical="justify"/>
      <protection/>
    </xf>
    <xf numFmtId="0" fontId="13" fillId="0" borderId="0" xfId="0" applyNumberFormat="1" applyFont="1" applyAlignment="1" applyProtection="1">
      <alignment horizontal="center"/>
      <protection/>
    </xf>
    <xf numFmtId="0" fontId="36" fillId="0" borderId="0" xfId="58" applyFont="1" applyAlignment="1">
      <alignment vertical="justify"/>
      <protection/>
    </xf>
    <xf numFmtId="0" fontId="17" fillId="34" borderId="68" xfId="0" applyNumberFormat="1" applyFont="1" applyFill="1" applyBorder="1" applyAlignment="1" applyProtection="1">
      <alignment horizontal="left" vertical="center"/>
      <protection/>
    </xf>
    <xf numFmtId="0" fontId="17" fillId="34" borderId="46" xfId="0" applyNumberFormat="1" applyFont="1" applyFill="1" applyBorder="1" applyAlignment="1" applyProtection="1">
      <alignment horizontal="left" vertical="center"/>
      <protection/>
    </xf>
    <xf numFmtId="0" fontId="17" fillId="34" borderId="69" xfId="0" applyNumberFormat="1" applyFont="1" applyFill="1" applyBorder="1" applyAlignment="1" applyProtection="1">
      <alignment horizontal="left" vertical="center"/>
      <protection/>
    </xf>
    <xf numFmtId="0" fontId="19" fillId="0" borderId="70" xfId="0" applyNumberFormat="1" applyFont="1" applyBorder="1" applyAlignment="1" applyProtection="1">
      <alignment horizontal="center" vertical="center" wrapText="1"/>
      <protection/>
    </xf>
    <xf numFmtId="0" fontId="19" fillId="0" borderId="71" xfId="0" applyNumberFormat="1" applyFont="1" applyBorder="1" applyAlignment="1" applyProtection="1">
      <alignment horizontal="center" vertical="center" wrapText="1"/>
      <protection/>
    </xf>
    <xf numFmtId="0" fontId="20" fillId="0" borderId="70" xfId="0" applyNumberFormat="1" applyFont="1" applyBorder="1" applyAlignment="1" applyProtection="1">
      <alignment horizontal="left"/>
      <protection/>
    </xf>
    <xf numFmtId="0" fontId="20" fillId="0" borderId="24" xfId="0" applyNumberFormat="1" applyFont="1" applyBorder="1" applyAlignment="1" applyProtection="1">
      <alignment horizontal="left"/>
      <protection/>
    </xf>
    <xf numFmtId="0" fontId="19" fillId="4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38" fillId="0" borderId="0" xfId="0" applyFont="1" applyAlignment="1">
      <alignment vertical="justify"/>
    </xf>
    <xf numFmtId="0" fontId="43" fillId="0" borderId="0" xfId="42" applyNumberFormat="1" applyFont="1" applyFill="1" applyBorder="1" applyAlignment="1">
      <alignment vertical="justify"/>
    </xf>
    <xf numFmtId="0" fontId="20" fillId="0" borderId="72" xfId="0" applyNumberFormat="1" applyFont="1" applyBorder="1" applyAlignment="1" applyProtection="1">
      <alignment horizontal="center" vertical="justify" wrapText="1"/>
      <protection/>
    </xf>
    <xf numFmtId="0" fontId="20" fillId="0" borderId="73" xfId="0" applyNumberFormat="1" applyFont="1" applyBorder="1" applyAlignment="1" applyProtection="1">
      <alignment horizontal="center" vertical="justify" wrapText="1"/>
      <protection/>
    </xf>
    <xf numFmtId="0" fontId="20" fillId="0" borderId="57" xfId="0" applyNumberFormat="1" applyFont="1" applyBorder="1" applyAlignment="1" applyProtection="1">
      <alignment horizontal="center" vertical="justify" wrapText="1"/>
      <protection/>
    </xf>
    <xf numFmtId="0" fontId="20" fillId="0" borderId="12" xfId="0" applyNumberFormat="1" applyFont="1" applyBorder="1" applyAlignment="1" applyProtection="1">
      <alignment horizontal="center" vertical="justify" wrapText="1"/>
      <protection/>
    </xf>
    <xf numFmtId="0" fontId="18" fillId="33" borderId="15" xfId="0" applyNumberFormat="1" applyFont="1" applyFill="1" applyBorder="1" applyAlignment="1" applyProtection="1">
      <alignment horizontal="left" vertical="center" wrapText="1"/>
      <protection/>
    </xf>
    <xf numFmtId="4" fontId="15" fillId="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/>
    </xf>
    <xf numFmtId="4" fontId="14" fillId="4" borderId="16" xfId="0" applyNumberFormat="1" applyFont="1" applyFill="1" applyBorder="1" applyAlignment="1">
      <alignment horizontal="right" vertical="center"/>
    </xf>
    <xf numFmtId="4" fontId="14" fillId="4" borderId="67" xfId="0" applyNumberFormat="1" applyFont="1" applyFill="1" applyBorder="1" applyAlignment="1">
      <alignment horizontal="right" vertical="center"/>
    </xf>
    <xf numFmtId="4" fontId="14" fillId="4" borderId="17" xfId="0" applyNumberFormat="1" applyFont="1" applyFill="1" applyBorder="1" applyAlignment="1">
      <alignment horizontal="right" vertical="center"/>
    </xf>
    <xf numFmtId="4" fontId="14" fillId="4" borderId="20" xfId="0" applyNumberFormat="1" applyFont="1" applyFill="1" applyBorder="1" applyAlignment="1">
      <alignment horizontal="right" vertical="center"/>
    </xf>
    <xf numFmtId="4" fontId="14" fillId="4" borderId="13" xfId="0" applyNumberFormat="1" applyFont="1" applyFill="1" applyBorder="1" applyAlignment="1">
      <alignment horizontal="right" vertical="center"/>
    </xf>
    <xf numFmtId="4" fontId="14" fillId="4" borderId="22" xfId="0" applyNumberFormat="1" applyFont="1" applyFill="1" applyBorder="1" applyAlignment="1">
      <alignment horizontal="right" vertical="center"/>
    </xf>
    <xf numFmtId="4" fontId="14" fillId="4" borderId="74" xfId="0" applyNumberFormat="1" applyFont="1" applyFill="1" applyBorder="1" applyAlignment="1">
      <alignment horizontal="center" vertical="center"/>
    </xf>
    <xf numFmtId="4" fontId="13" fillId="4" borderId="50" xfId="0" applyNumberFormat="1" applyFont="1" applyFill="1" applyBorder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13" fillId="4" borderId="5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vertical="justify"/>
    </xf>
    <xf numFmtId="0" fontId="12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1" fillId="4" borderId="4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4" fontId="11" fillId="33" borderId="29" xfId="0" applyNumberFormat="1" applyFont="1" applyFill="1" applyBorder="1" applyAlignment="1" applyProtection="1">
      <alignment horizontal="center" vertical="center"/>
      <protection/>
    </xf>
    <xf numFmtId="4" fontId="11" fillId="33" borderId="15" xfId="0" applyNumberFormat="1" applyFont="1" applyFill="1" applyBorder="1" applyAlignment="1" applyProtection="1">
      <alignment horizontal="center" vertical="center"/>
      <protection/>
    </xf>
    <xf numFmtId="4" fontId="11" fillId="33" borderId="36" xfId="0" applyNumberFormat="1" applyFont="1" applyFill="1" applyBorder="1" applyAlignment="1" applyProtection="1">
      <alignment horizontal="center" vertical="center"/>
      <protection/>
    </xf>
    <xf numFmtId="0" fontId="15" fillId="33" borderId="75" xfId="0" applyNumberFormat="1" applyFont="1" applyFill="1" applyBorder="1" applyAlignment="1" applyProtection="1">
      <alignment horizontal="left" vertical="center"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15" fillId="33" borderId="76" xfId="0" applyNumberFormat="1" applyFont="1" applyFill="1" applyBorder="1" applyAlignment="1" applyProtection="1">
      <alignment horizontal="left" vertical="center"/>
      <protection/>
    </xf>
    <xf numFmtId="0" fontId="15" fillId="33" borderId="38" xfId="0" applyNumberFormat="1" applyFont="1" applyFill="1" applyBorder="1" applyAlignment="1" applyProtection="1">
      <alignment horizontal="left" vertical="center"/>
      <protection/>
    </xf>
    <xf numFmtId="0" fontId="11" fillId="0" borderId="72" xfId="0" applyNumberFormat="1" applyFont="1" applyBorder="1" applyAlignment="1" applyProtection="1">
      <alignment horizontal="center" vertical="center"/>
      <protection/>
    </xf>
    <xf numFmtId="0" fontId="11" fillId="0" borderId="73" xfId="0" applyNumberFormat="1" applyFont="1" applyBorder="1" applyAlignment="1" applyProtection="1">
      <alignment horizontal="center" vertical="center"/>
      <protection/>
    </xf>
    <xf numFmtId="0" fontId="11" fillId="0" borderId="70" xfId="0" applyNumberFormat="1" applyFont="1" applyBorder="1" applyAlignment="1" applyProtection="1">
      <alignment horizontal="center" vertical="center"/>
      <protection/>
    </xf>
    <xf numFmtId="0" fontId="11" fillId="0" borderId="24" xfId="0" applyNumberFormat="1" applyFont="1" applyBorder="1" applyAlignment="1" applyProtection="1">
      <alignment horizontal="center" vertical="center"/>
      <protection/>
    </xf>
    <xf numFmtId="0" fontId="15" fillId="3" borderId="73" xfId="0" applyNumberFormat="1" applyFont="1" applyFill="1" applyBorder="1" applyAlignment="1" applyProtection="1">
      <alignment horizontal="center"/>
      <protection/>
    </xf>
    <xf numFmtId="0" fontId="15" fillId="3" borderId="77" xfId="0" applyNumberFormat="1" applyFont="1" applyFill="1" applyBorder="1" applyAlignment="1" applyProtection="1">
      <alignment horizontal="center"/>
      <protection/>
    </xf>
    <xf numFmtId="0" fontId="15" fillId="3" borderId="78" xfId="0" applyNumberFormat="1" applyFont="1" applyFill="1" applyBorder="1" applyAlignment="1" applyProtection="1">
      <alignment horizontal="center"/>
      <protection/>
    </xf>
    <xf numFmtId="0" fontId="15" fillId="33" borderId="79" xfId="0" applyNumberFormat="1" applyFont="1" applyFill="1" applyBorder="1" applyAlignment="1" applyProtection="1">
      <alignment horizontal="left" vertical="center"/>
      <protection/>
    </xf>
    <xf numFmtId="0" fontId="15" fillId="33" borderId="31" xfId="0" applyNumberFormat="1" applyFont="1" applyFill="1" applyBorder="1" applyAlignment="1" applyProtection="1">
      <alignment horizontal="left" vertical="center"/>
      <protection/>
    </xf>
    <xf numFmtId="0" fontId="15" fillId="4" borderId="79" xfId="0" applyNumberFormat="1" applyFont="1" applyFill="1" applyBorder="1" applyAlignment="1" applyProtection="1">
      <alignment horizontal="left" vertical="center"/>
      <protection/>
    </xf>
    <xf numFmtId="0" fontId="15" fillId="4" borderId="31" xfId="0" applyNumberFormat="1" applyFont="1" applyFill="1" applyBorder="1" applyAlignment="1" applyProtection="1">
      <alignment horizontal="left" vertical="center"/>
      <protection/>
    </xf>
    <xf numFmtId="4" fontId="11" fillId="4" borderId="80" xfId="0" applyNumberFormat="1" applyFont="1" applyFill="1" applyBorder="1" applyAlignment="1" applyProtection="1">
      <alignment horizontal="center" vertical="center"/>
      <protection/>
    </xf>
    <xf numFmtId="4" fontId="11" fillId="4" borderId="81" xfId="0" applyNumberFormat="1" applyFont="1" applyFill="1" applyBorder="1" applyAlignment="1" applyProtection="1">
      <alignment horizontal="center" vertical="center"/>
      <protection/>
    </xf>
    <xf numFmtId="4" fontId="11" fillId="4" borderId="82" xfId="0" applyNumberFormat="1" applyFont="1" applyFill="1" applyBorder="1" applyAlignment="1" applyProtection="1">
      <alignment horizontal="center" vertical="center"/>
      <protection/>
    </xf>
    <xf numFmtId="0" fontId="15" fillId="4" borderId="75" xfId="0" applyNumberFormat="1" applyFont="1" applyFill="1" applyBorder="1" applyAlignment="1" applyProtection="1">
      <alignment horizontal="left" vertical="center"/>
      <protection/>
    </xf>
    <xf numFmtId="0" fontId="15" fillId="4" borderId="12" xfId="0" applyNumberFormat="1" applyFont="1" applyFill="1" applyBorder="1" applyAlignment="1" applyProtection="1">
      <alignment horizontal="left" vertical="center"/>
      <protection/>
    </xf>
    <xf numFmtId="0" fontId="15" fillId="4" borderId="76" xfId="0" applyNumberFormat="1" applyFont="1" applyFill="1" applyBorder="1" applyAlignment="1" applyProtection="1">
      <alignment horizontal="left" vertical="center"/>
      <protection/>
    </xf>
    <xf numFmtId="0" fontId="15" fillId="4" borderId="38" xfId="0" applyNumberFormat="1" applyFont="1" applyFill="1" applyBorder="1" applyAlignment="1" applyProtection="1">
      <alignment horizontal="left" vertical="center"/>
      <protection/>
    </xf>
    <xf numFmtId="0" fontId="15" fillId="34" borderId="79" xfId="0" applyNumberFormat="1" applyFont="1" applyFill="1" applyBorder="1" applyAlignment="1" applyProtection="1">
      <alignment horizontal="left" vertical="center"/>
      <protection/>
    </xf>
    <xf numFmtId="0" fontId="15" fillId="34" borderId="31" xfId="0" applyNumberFormat="1" applyFont="1" applyFill="1" applyBorder="1" applyAlignment="1" applyProtection="1">
      <alignment horizontal="left" vertical="center"/>
      <protection/>
    </xf>
    <xf numFmtId="4" fontId="11" fillId="34" borderId="80" xfId="0" applyNumberFormat="1" applyFont="1" applyFill="1" applyBorder="1" applyAlignment="1" applyProtection="1">
      <alignment horizontal="center" vertical="center"/>
      <protection/>
    </xf>
    <xf numFmtId="4" fontId="11" fillId="34" borderId="81" xfId="0" applyNumberFormat="1" applyFont="1" applyFill="1" applyBorder="1" applyAlignment="1" applyProtection="1">
      <alignment horizontal="center" vertical="center"/>
      <protection/>
    </xf>
    <xf numFmtId="4" fontId="11" fillId="34" borderId="82" xfId="0" applyNumberFormat="1" applyFont="1" applyFill="1" applyBorder="1" applyAlignment="1" applyProtection="1">
      <alignment horizontal="center" vertical="center"/>
      <protection/>
    </xf>
    <xf numFmtId="0" fontId="15" fillId="34" borderId="75" xfId="0" applyNumberFormat="1" applyFont="1" applyFill="1" applyBorder="1" applyAlignment="1" applyProtection="1">
      <alignment horizontal="left" vertical="center"/>
      <protection/>
    </xf>
    <xf numFmtId="0" fontId="15" fillId="34" borderId="12" xfId="0" applyNumberFormat="1" applyFont="1" applyFill="1" applyBorder="1" applyAlignment="1" applyProtection="1">
      <alignment horizontal="left" vertical="center"/>
      <protection/>
    </xf>
    <xf numFmtId="0" fontId="15" fillId="34" borderId="76" xfId="0" applyNumberFormat="1" applyFont="1" applyFill="1" applyBorder="1" applyAlignment="1" applyProtection="1">
      <alignment horizontal="left" vertical="center"/>
      <protection/>
    </xf>
    <xf numFmtId="0" fontId="15" fillId="34" borderId="38" xfId="0" applyNumberFormat="1" applyFont="1" applyFill="1" applyBorder="1" applyAlignment="1" applyProtection="1">
      <alignment horizontal="left" vertical="center"/>
      <protection/>
    </xf>
    <xf numFmtId="0" fontId="11" fillId="36" borderId="71" xfId="0" applyNumberFormat="1" applyFont="1" applyFill="1" applyBorder="1" applyAlignment="1" applyProtection="1">
      <alignment horizontal="left" vertical="center"/>
      <protection/>
    </xf>
    <xf numFmtId="0" fontId="11" fillId="36" borderId="44" xfId="0" applyNumberFormat="1" applyFont="1" applyFill="1" applyBorder="1" applyAlignment="1" applyProtection="1">
      <alignment horizontal="left" vertical="center"/>
      <protection/>
    </xf>
    <xf numFmtId="3" fontId="15" fillId="33" borderId="31" xfId="0" applyNumberFormat="1" applyFont="1" applyFill="1" applyBorder="1" applyAlignment="1" applyProtection="1">
      <alignment horizontal="right" vertical="center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5" fillId="33" borderId="38" xfId="0" applyNumberFormat="1" applyFont="1" applyFill="1" applyBorder="1" applyAlignment="1" applyProtection="1">
      <alignment horizontal="right" vertical="center"/>
      <protection/>
    </xf>
    <xf numFmtId="4" fontId="15" fillId="33" borderId="83" xfId="0" applyNumberFormat="1" applyFont="1" applyFill="1" applyBorder="1" applyAlignment="1" applyProtection="1">
      <alignment horizontal="right" vertical="center"/>
      <protection/>
    </xf>
    <xf numFmtId="4" fontId="15" fillId="33" borderId="84" xfId="0" applyNumberFormat="1" applyFont="1" applyFill="1" applyBorder="1" applyAlignment="1" applyProtection="1">
      <alignment horizontal="right" vertical="center"/>
      <protection/>
    </xf>
    <xf numFmtId="4" fontId="15" fillId="33" borderId="85" xfId="0" applyNumberFormat="1" applyFont="1" applyFill="1" applyBorder="1" applyAlignment="1" applyProtection="1">
      <alignment horizontal="right" vertical="center"/>
      <protection/>
    </xf>
    <xf numFmtId="3" fontId="15" fillId="35" borderId="31" xfId="0" applyNumberFormat="1" applyFont="1" applyFill="1" applyBorder="1" applyAlignment="1" applyProtection="1">
      <alignment horizontal="right" vertical="center"/>
      <protection/>
    </xf>
    <xf numFmtId="3" fontId="15" fillId="35" borderId="12" xfId="0" applyNumberFormat="1" applyFont="1" applyFill="1" applyBorder="1" applyAlignment="1" applyProtection="1">
      <alignment horizontal="right" vertical="center"/>
      <protection/>
    </xf>
    <xf numFmtId="3" fontId="15" fillId="35" borderId="38" xfId="0" applyNumberFormat="1" applyFont="1" applyFill="1" applyBorder="1" applyAlignment="1" applyProtection="1">
      <alignment horizontal="right" vertical="center"/>
      <protection/>
    </xf>
    <xf numFmtId="4" fontId="15" fillId="35" borderId="83" xfId="0" applyNumberFormat="1" applyFont="1" applyFill="1" applyBorder="1" applyAlignment="1" applyProtection="1">
      <alignment horizontal="right" vertical="center"/>
      <protection/>
    </xf>
    <xf numFmtId="4" fontId="15" fillId="35" borderId="84" xfId="0" applyNumberFormat="1" applyFont="1" applyFill="1" applyBorder="1" applyAlignment="1" applyProtection="1">
      <alignment horizontal="right" vertical="center"/>
      <protection/>
    </xf>
    <xf numFmtId="4" fontId="15" fillId="35" borderId="85" xfId="0" applyNumberFormat="1" applyFont="1" applyFill="1" applyBorder="1" applyAlignment="1" applyProtection="1">
      <alignment horizontal="right" vertical="center"/>
      <protection/>
    </xf>
    <xf numFmtId="3" fontId="15" fillId="4" borderId="31" xfId="0" applyNumberFormat="1" applyFont="1" applyFill="1" applyBorder="1" applyAlignment="1" applyProtection="1">
      <alignment horizontal="right" vertical="center"/>
      <protection/>
    </xf>
    <xf numFmtId="3" fontId="15" fillId="4" borderId="12" xfId="0" applyNumberFormat="1" applyFont="1" applyFill="1" applyBorder="1" applyAlignment="1" applyProtection="1">
      <alignment horizontal="right" vertical="center"/>
      <protection/>
    </xf>
    <xf numFmtId="3" fontId="15" fillId="4" borderId="38" xfId="0" applyNumberFormat="1" applyFont="1" applyFill="1" applyBorder="1" applyAlignment="1" applyProtection="1">
      <alignment horizontal="right" vertical="center"/>
      <protection/>
    </xf>
    <xf numFmtId="4" fontId="15" fillId="4" borderId="83" xfId="0" applyNumberFormat="1" applyFont="1" applyFill="1" applyBorder="1" applyAlignment="1" applyProtection="1">
      <alignment horizontal="right" vertical="center"/>
      <protection/>
    </xf>
    <xf numFmtId="4" fontId="15" fillId="4" borderId="84" xfId="0" applyNumberFormat="1" applyFont="1" applyFill="1" applyBorder="1" applyAlignment="1" applyProtection="1">
      <alignment horizontal="right" vertical="center"/>
      <protection/>
    </xf>
    <xf numFmtId="4" fontId="15" fillId="4" borderId="85" xfId="0" applyNumberFormat="1" applyFont="1" applyFill="1" applyBorder="1" applyAlignment="1" applyProtection="1">
      <alignment horizontal="right" vertical="center"/>
      <protection/>
    </xf>
    <xf numFmtId="0" fontId="39" fillId="0" borderId="46" xfId="0" applyFont="1" applyBorder="1" applyAlignment="1">
      <alignment horizontal="center" vertical="justify"/>
    </xf>
    <xf numFmtId="0" fontId="9" fillId="38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0" fillId="38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38" borderId="46" xfId="0" applyFont="1" applyFill="1" applyBorder="1" applyAlignment="1">
      <alignment horizontal="center" vertical="justify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 3" xfId="59"/>
    <cellStyle name="Normal 3" xfId="60"/>
    <cellStyle name="Normal 5" xfId="61"/>
    <cellStyle name="Normal 6" xfId="62"/>
    <cellStyle name="Normal_TABELE - IZVRŠENJE  2012 -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KBC%20ZEMUN%20-TABELE%20JAN-JUN%20%20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KBC%20ZEMUN%20-%20IZVR&#352;ENJE%20JAN-SEP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.KBC%20ZEMUN%20-%20%20JAN-DEC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KАПАЦИТЕТ-RFZO "/>
      <sheetName val="6А-КАПАЦИТЕТ-UKUPNO"/>
      <sheetName val="7-ПРАТИОЦИ РФЗО"/>
      <sheetName val="7А-ПРАТИОЦИ УКУПНО"/>
      <sheetName val="8-ДНЕВНА БОЛН.РФЗО"/>
      <sheetName val="9-НЕОНАТОЛОГИЈА РФЗО"/>
      <sheetName val="10 - ПРЕГЛЕДИ РФЗО STARO"/>
      <sheetName val="10A- ПРЕГЛЕДИ УКУП.STARO"/>
      <sheetName val="10 - ПРЕГЛЕДИ РФЗО"/>
      <sheetName val="10A- ПРЕГЛЕДИ УКУПНО "/>
      <sheetName val="11  OПЕРАЦИЈЕ РФЗО"/>
      <sheetName val="12-ДСГ"/>
      <sheetName val="13-USLUGE RFZO"/>
      <sheetName val="14-ДИЈАГНОСТИКА РФЗО"/>
      <sheetName val="15-ЛАБОРАТОРИЈА"/>
      <sheetName val="15-ЛАБОРАТОРИЈА "/>
      <sheetName val="15-ЛАБОРАТОРИЈА РФЗО"/>
      <sheetName val="16-ДИЈАЛИЗА РФЗО"/>
      <sheetName val="17-18KRV"/>
      <sheetName val="LEKOVI ISPRAVKA"/>
      <sheetName val="19-LEKOVI-RFZO-NE"/>
      <sheetName val="20-УГРАДНИ РФЗО-NE"/>
      <sheetName val="19-LEKOVI-RFZO"/>
      <sheetName val="20-УГРАДНИ РФЗО"/>
      <sheetName val=" 21-SANITETSKI RFZO"/>
      <sheetName val="22-LISTE ČEKANJA РФЗО"/>
      <sheetName val="23 - ZBIRNO USLUGE"/>
      <sheetName val="22-ЛИСТЕ ЧЕКАЊА ЗА ЉИЉУ ЕЛЕНКОВ"/>
      <sheetName val="22-ЛИСТЕ ЧЕКАЊА ЗА ДР БИЉАНУ"/>
      <sheetName val="PLAN 2020 ZA VERU "/>
      <sheetName val="15-TRAN.PLAN 2020 ZA CECU"/>
      <sheetName val="PATOH.KOREKCIJA PLANA 2020"/>
    </sheetNames>
    <sheetDataSet>
      <sheetData sheetId="17">
        <row r="11">
          <cell r="E11">
            <v>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-KАПАЦИТЕТ-RFZO "/>
      <sheetName val="6А-КАПАЦИТЕТ-UKUPNO"/>
      <sheetName val="6B-КАПАЦИТЕТ И КОРИШЋЕЊ COVID19"/>
      <sheetName val="7-ПРАТИОЦИ РФЗО"/>
      <sheetName val="7А-ПРАТИОЦИ УКУПНО"/>
      <sheetName val="8-ДНЕВНА БОЛН.РФЗО"/>
      <sheetName val="9-НЕОНАТОЛОГИЈА РФЗО"/>
      <sheetName val="10 - ПРЕГЛЕДИ РФЗО"/>
      <sheetName val="10A- ПРЕГЛЕДИ УКУПНО "/>
      <sheetName val="11  OПЕРАЦИЈЕ РФЗО"/>
      <sheetName val="12-ДСГ"/>
      <sheetName val="14-ДИЈАГНОСТИКА РФЗО-PO NOVOM"/>
      <sheetName val="15-ЛАБОРАТОРИЈА РФЗО-NE"/>
      <sheetName val="15-ЛАБОРАТОРИЈА"/>
      <sheetName val="14-ДИЈАГНОСТИКА РФЗО"/>
      <sheetName val="15-ЛАБОРАТОРИЈА РФЗО"/>
      <sheetName val="16-ДИЈАЛИЗА РФЗО"/>
      <sheetName val="17 I 18 - КРВ РФЗО-НЕ"/>
      <sheetName val="18 - НАБАВКА КРВИ-NE"/>
      <sheetName val="18-ПРИПРЕМА КРВИ-NE"/>
      <sheetName val="19-ЛЕКОВИ РФЗО-NE "/>
      <sheetName val="17 I 18 - ТАБ КРВ РФЗО-НЕ"/>
      <sheetName val="17-18KRV PRODATA"/>
      <sheetName val="17-KRV-NE"/>
      <sheetName val="18-LEKOVI-RFZO"/>
      <sheetName val="20-УГРАДНИ РФЗО-ne"/>
      <sheetName val="18-LEKOVI-RFZOO"/>
      <sheetName val="19-УГРАДНИ РФЗО"/>
      <sheetName val="20-УГРАДНИ НЕ"/>
      <sheetName val=" 20-SANITETSKI RFZO-ne"/>
      <sheetName val="20-SANITETSKI -RFZO"/>
      <sheetName val="20-УГРАДНИ РФЗО U ORTOPEDIJI"/>
      <sheetName val="Soc.Epid.Inform. TAB 23"/>
      <sheetName val="ТАБЕЛАРНИ ПРИКАЗ"/>
      <sheetName val="ZA NAS NASLOVNICE"/>
      <sheetName val="ТРАНСФУЗИЈА - ЈАН-ОКТ 2018"/>
      <sheetName val="ZA TRANSFUZIJU JAN-NOV 2018"/>
      <sheetName val="ЗА ПАТОЛОГИЈУ ЗА ПЛАН  2019"/>
      <sheetName val="ЗА ТРАНСФУЗИЈУ ЗА  ПЛАН 2019"/>
      <sheetName val="8-ДБ-ЗА ДР ТОМАШЕВИЋА"/>
      <sheetName val="LISTE ČEKANJA DA POPUNE ne"/>
      <sheetName val="21-LISTE ČEKANJA РФЗО"/>
      <sheetName val="22-ZBIRNO USLUGE "/>
      <sheetName val="21-LISTE ČEKANJA DA POPUNE"/>
    </sheetNames>
    <sheetDataSet>
      <sheetData sheetId="26">
        <row r="118">
          <cell r="I1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-KАПАЦИТЕТ-RFZO "/>
      <sheetName val="6А-КАПАЦИТЕТ-UKUPNO"/>
      <sheetName val="6B-КАПАЦИТЕТ И КОРИШЋЕЊ COVID19"/>
      <sheetName val="7-ПРАТИОЦИ РФЗО"/>
      <sheetName val="7А-ПРАТИОЦИ УКУПНО"/>
      <sheetName val="8-ДНЕВНА БОЛН.РФЗО"/>
      <sheetName val="9-НЕОНАТОЛОГИЈА РФЗО"/>
      <sheetName val="10 - ПРЕГЛЕДИ РФЗО"/>
      <sheetName val="10A- ПРЕГЛЕДИ УКУПНО "/>
      <sheetName val="11  OПЕРАЦИЈЕ РФЗО"/>
      <sheetName val="12-ДСГ"/>
      <sheetName val="14-ДИЈАГНОСТИКА РФЗО-PO NOVOM"/>
      <sheetName val="15-ЛАБОРАТОРИЈА РФЗО-NE"/>
      <sheetName val="15-ЛАБОРАТОРИЈА"/>
      <sheetName val="14-ДИЈАГНОСТИКА РФЗО"/>
      <sheetName val="15-ЛАБОРАТОРИЈА РФЗО"/>
      <sheetName val="16-ДИЈАЛИЗА РФЗО"/>
      <sheetName val="17 I 18 - КРВ РФЗО-НЕ"/>
      <sheetName val="18 - НАБАВКА КРВИ-NE"/>
      <sheetName val="18-ПРИПРЕМА КРВИ-NE"/>
      <sheetName val="19-ЛЕКОВИ РФЗО-NE "/>
      <sheetName val="17 I 18 - ТАБ КРВ РФЗО-НЕ"/>
      <sheetName val="17-18KRV PRODATA"/>
      <sheetName val="17-KRV-NE"/>
      <sheetName val="18-LEKOVI-RFZO"/>
      <sheetName val="20-УГРАДНИ РФЗО-ne"/>
      <sheetName val="18-LEKOVI-RFZOO"/>
      <sheetName val="19-УГРАДНИ РФЗО"/>
      <sheetName val="20-УГРАДНИ НЕ"/>
      <sheetName val=" 20-SANITETSKI RFZO-ne"/>
      <sheetName val="20-SANITETSKI -RFZO"/>
      <sheetName val="20-УГРАДНИ РФЗО U ORTOPEDIJI"/>
      <sheetName val="Soc.Epid.Inform. TAB 23"/>
      <sheetName val="ТАБЕЛАРНИ ПРИКАЗ"/>
      <sheetName val="ZA NAS NASLOVNICE"/>
      <sheetName val="ТРАНСФУЗИЈА - ЈАН-ОКТ 2018"/>
      <sheetName val="ZA TRANSFUZIJU JAN-NOV 2018"/>
      <sheetName val="ЗА ПАТОЛОГИЈУ ЗА ПЛАН  2019"/>
      <sheetName val="ЗА ТРАНСФУЗИЈУ ЗА  ПЛАН 2019"/>
      <sheetName val="8-ДБ-ЗА ДР ТОМАШЕВИЋА"/>
      <sheetName val="LISTE ČEKANJA DA POPUNE ne"/>
      <sheetName val="21-LISTE ČEKANJA РФЗО"/>
      <sheetName val="22-ZBIRNO USLUGE "/>
      <sheetName val="21-LISTE ČEKANJA DA POPUNE"/>
    </sheetNames>
    <sheetDataSet>
      <sheetData sheetId="0">
        <row r="94">
          <cell r="F94">
            <v>15389</v>
          </cell>
          <cell r="I94">
            <v>102997</v>
          </cell>
        </row>
      </sheetData>
      <sheetData sheetId="1">
        <row r="93">
          <cell r="F93">
            <v>17043</v>
          </cell>
          <cell r="I93">
            <v>114950</v>
          </cell>
        </row>
        <row r="94">
          <cell r="I94">
            <v>20481</v>
          </cell>
        </row>
        <row r="95">
          <cell r="I95">
            <v>30896</v>
          </cell>
        </row>
        <row r="96">
          <cell r="I96">
            <v>63573</v>
          </cell>
        </row>
      </sheetData>
      <sheetData sheetId="4">
        <row r="9">
          <cell r="E9">
            <v>594</v>
          </cell>
          <cell r="H9">
            <v>2774</v>
          </cell>
        </row>
      </sheetData>
      <sheetData sheetId="16">
        <row r="21">
          <cell r="V21">
            <v>26744960</v>
          </cell>
        </row>
      </sheetData>
      <sheetData sheetId="22">
        <row r="82">
          <cell r="F82">
            <v>40118573.48</v>
          </cell>
        </row>
      </sheetData>
      <sheetData sheetId="26">
        <row r="9">
          <cell r="I9">
            <v>10507051.604999999</v>
          </cell>
        </row>
        <row r="125">
          <cell r="I125">
            <v>51923180.1</v>
          </cell>
        </row>
        <row r="131">
          <cell r="I131">
            <v>237131800.01</v>
          </cell>
        </row>
      </sheetData>
      <sheetData sheetId="27">
        <row r="11">
          <cell r="AP11">
            <v>4306665</v>
          </cell>
        </row>
        <row r="56">
          <cell r="AP56">
            <v>6686424.350000001</v>
          </cell>
        </row>
        <row r="151">
          <cell r="AP151">
            <v>174559</v>
          </cell>
        </row>
        <row r="158">
          <cell r="AP158">
            <v>26196969.1</v>
          </cell>
        </row>
        <row r="192">
          <cell r="AP192">
            <v>111925</v>
          </cell>
        </row>
        <row r="200">
          <cell r="AP200">
            <v>4004157.48</v>
          </cell>
        </row>
      </sheetData>
      <sheetData sheetId="30">
        <row r="9">
          <cell r="C9">
            <v>39728784.87</v>
          </cell>
        </row>
        <row r="10">
          <cell r="C10">
            <v>11713998.84</v>
          </cell>
        </row>
        <row r="11">
          <cell r="C11">
            <v>86170923.56</v>
          </cell>
        </row>
        <row r="12">
          <cell r="C12">
            <v>11156491.43</v>
          </cell>
        </row>
        <row r="13">
          <cell r="C13">
            <v>6551195.54</v>
          </cell>
        </row>
        <row r="14">
          <cell r="C14">
            <v>119283649.56</v>
          </cell>
        </row>
        <row r="15">
          <cell r="C15">
            <v>60744501.26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821"/>
  <sheetViews>
    <sheetView zoomScalePageLayoutView="0" workbookViewId="0" topLeftCell="A1">
      <selection activeCell="H385" sqref="H385"/>
    </sheetView>
  </sheetViews>
  <sheetFormatPr defaultColWidth="9.140625" defaultRowHeight="12.75"/>
  <cols>
    <col min="1" max="1" width="5.57421875" style="8" customWidth="1"/>
    <col min="2" max="2" width="10.7109375" style="8" bestFit="1" customWidth="1"/>
    <col min="3" max="3" width="10.7109375" style="8" customWidth="1"/>
    <col min="4" max="4" width="9.8515625" style="8" customWidth="1"/>
    <col min="5" max="5" width="11.421875" style="8" customWidth="1"/>
    <col min="6" max="6" width="10.00390625" style="8" bestFit="1" customWidth="1"/>
    <col min="7" max="7" width="10.00390625" style="8" customWidth="1"/>
    <col min="8" max="8" width="11.140625" style="8" customWidth="1"/>
    <col min="9" max="9" width="9.8515625" style="8" customWidth="1"/>
    <col min="10" max="10" width="11.8515625" style="8" customWidth="1"/>
    <col min="11" max="11" width="9.140625" style="168" hidden="1" customWidth="1"/>
    <col min="12" max="16384" width="9.140625" style="8" customWidth="1"/>
  </cols>
  <sheetData>
    <row r="1" ht="12.75"/>
    <row r="2" ht="12.75"/>
    <row r="3" ht="12.75"/>
    <row r="4" spans="1:10" ht="12.75">
      <c r="A4" s="446" t="s">
        <v>3</v>
      </c>
      <c r="B4" s="446"/>
      <c r="C4" s="446"/>
      <c r="D4" s="446"/>
      <c r="E4" s="446"/>
      <c r="F4" s="446"/>
      <c r="G4" s="446"/>
      <c r="H4" s="446"/>
      <c r="I4" s="446"/>
      <c r="J4" s="446"/>
    </row>
    <row r="5" ht="12.75"/>
    <row r="6" ht="12.75"/>
    <row r="7" ht="12.75"/>
    <row r="8" ht="12.75"/>
    <row r="9" ht="18" customHeight="1"/>
    <row r="10" ht="18" customHeight="1"/>
    <row r="11" ht="18" customHeight="1"/>
    <row r="12" spans="1:10" ht="60.75" customHeight="1">
      <c r="A12" s="452" t="s">
        <v>81</v>
      </c>
      <c r="B12" s="452"/>
      <c r="C12" s="452"/>
      <c r="D12" s="452"/>
      <c r="E12" s="452"/>
      <c r="F12" s="452"/>
      <c r="G12" s="452"/>
      <c r="H12" s="452"/>
      <c r="I12" s="452"/>
      <c r="J12" s="452"/>
    </row>
    <row r="13" spans="1:10" ht="54.75" customHeight="1">
      <c r="A13" s="450" t="s">
        <v>199</v>
      </c>
      <c r="B13" s="450"/>
      <c r="C13" s="450"/>
      <c r="D13" s="450"/>
      <c r="E13" s="450"/>
      <c r="F13" s="450"/>
      <c r="G13" s="450"/>
      <c r="H13" s="450"/>
      <c r="I13" s="450"/>
      <c r="J13" s="450"/>
    </row>
    <row r="14" spans="1:10" ht="54.7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67.5" customHeight="1">
      <c r="A15" s="452" t="s">
        <v>82</v>
      </c>
      <c r="B15" s="452"/>
      <c r="C15" s="452"/>
      <c r="D15" s="452"/>
      <c r="E15" s="452"/>
      <c r="F15" s="452"/>
      <c r="G15" s="452"/>
      <c r="H15" s="452"/>
      <c r="I15" s="452"/>
      <c r="J15" s="452"/>
    </row>
    <row r="16" spans="1:10" ht="63" customHeight="1">
      <c r="A16" s="454" t="s">
        <v>512</v>
      </c>
      <c r="B16" s="454"/>
      <c r="C16" s="454"/>
      <c r="D16" s="454"/>
      <c r="E16" s="454"/>
      <c r="F16" s="454"/>
      <c r="G16" s="454"/>
      <c r="H16" s="454"/>
      <c r="I16" s="454"/>
      <c r="J16" s="454"/>
    </row>
    <row r="17" spans="1:1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2:9" ht="18" customHeight="1">
      <c r="B18" s="255"/>
      <c r="C18" s="255"/>
      <c r="D18" s="255"/>
      <c r="E18" s="255"/>
      <c r="F18" s="255"/>
      <c r="G18" s="255"/>
      <c r="H18" s="255"/>
      <c r="I18" s="255"/>
    </row>
    <row r="19" spans="2:9" ht="18" customHeight="1">
      <c r="B19" s="12"/>
      <c r="C19" s="12"/>
      <c r="D19" s="12"/>
      <c r="E19" s="12"/>
      <c r="F19" s="12"/>
      <c r="G19" s="12"/>
      <c r="H19" s="13"/>
      <c r="I19" s="13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447" t="s">
        <v>4</v>
      </c>
      <c r="B30" s="447"/>
      <c r="C30" s="447"/>
      <c r="D30" s="447"/>
      <c r="E30" s="447"/>
      <c r="F30" s="447"/>
      <c r="G30" s="447"/>
      <c r="H30" s="447"/>
      <c r="I30" s="447"/>
      <c r="J30" s="447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:10" ht="15.75">
      <c r="A46" s="448" t="s">
        <v>25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ht="12.75"/>
    <row r="48" ht="12.75"/>
    <row r="49" ht="12.75"/>
    <row r="50" ht="12.75"/>
    <row r="51" spans="2:8" ht="12.75">
      <c r="B51" s="11" t="s">
        <v>47</v>
      </c>
      <c r="C51" s="8" t="s">
        <v>164</v>
      </c>
      <c r="H51" s="8">
        <v>1</v>
      </c>
    </row>
    <row r="52" ht="12.75">
      <c r="B52" s="11"/>
    </row>
    <row r="53" spans="2:8" ht="12.75">
      <c r="B53" s="11" t="s">
        <v>48</v>
      </c>
      <c r="C53" s="8" t="s">
        <v>165</v>
      </c>
      <c r="H53" s="8">
        <v>2</v>
      </c>
    </row>
    <row r="54" ht="12.75">
      <c r="B54" s="11"/>
    </row>
    <row r="55" spans="2:8" ht="12.75">
      <c r="B55" s="11" t="s">
        <v>50</v>
      </c>
      <c r="C55" s="8" t="s">
        <v>166</v>
      </c>
      <c r="H55" s="8">
        <v>3</v>
      </c>
    </row>
    <row r="56" ht="12.75">
      <c r="B56" s="11"/>
    </row>
    <row r="57" spans="2:8" ht="12.75">
      <c r="B57" s="11" t="s">
        <v>51</v>
      </c>
      <c r="C57" s="8" t="s">
        <v>167</v>
      </c>
      <c r="H57" s="8">
        <v>4</v>
      </c>
    </row>
    <row r="58" ht="12.75">
      <c r="B58" s="11"/>
    </row>
    <row r="59" spans="2:8" ht="12.75">
      <c r="B59" s="11" t="s">
        <v>52</v>
      </c>
      <c r="C59" s="8" t="s">
        <v>168</v>
      </c>
      <c r="H59" s="8">
        <v>5</v>
      </c>
    </row>
    <row r="60" ht="12.75">
      <c r="B60" s="11"/>
    </row>
    <row r="61" spans="2:8" ht="12.75">
      <c r="B61" s="11" t="s">
        <v>88</v>
      </c>
      <c r="C61" s="8" t="s">
        <v>169</v>
      </c>
      <c r="H61" s="8">
        <v>6</v>
      </c>
    </row>
    <row r="62" ht="12.75">
      <c r="B62" s="11"/>
    </row>
    <row r="63" spans="2:8" ht="12.75">
      <c r="B63" s="11" t="s">
        <v>89</v>
      </c>
      <c r="C63" s="8" t="s">
        <v>170</v>
      </c>
      <c r="H63" s="8">
        <v>7</v>
      </c>
    </row>
    <row r="64" ht="12.75">
      <c r="B64" s="11"/>
    </row>
    <row r="65" spans="2:8" ht="12.75">
      <c r="B65" s="11" t="s">
        <v>90</v>
      </c>
      <c r="C65" s="8" t="s">
        <v>171</v>
      </c>
      <c r="H65" s="8">
        <v>7</v>
      </c>
    </row>
    <row r="66" ht="12.75">
      <c r="B66" s="11"/>
    </row>
    <row r="67" spans="2:8" ht="12.75">
      <c r="B67" s="11" t="s">
        <v>186</v>
      </c>
      <c r="C67" s="8" t="s">
        <v>187</v>
      </c>
      <c r="H67" s="8">
        <v>7</v>
      </c>
    </row>
    <row r="68" ht="12.75">
      <c r="B68" s="11"/>
    </row>
    <row r="69" spans="2:8" ht="12.75">
      <c r="B69" s="11" t="s">
        <v>91</v>
      </c>
      <c r="C69" s="8" t="s">
        <v>172</v>
      </c>
      <c r="H69" s="8">
        <v>8</v>
      </c>
    </row>
    <row r="70" ht="12.75">
      <c r="B70" s="11"/>
    </row>
    <row r="71" spans="2:8" ht="12.75">
      <c r="B71" s="11" t="s">
        <v>92</v>
      </c>
      <c r="C71" s="8" t="s">
        <v>173</v>
      </c>
      <c r="H71" s="8">
        <v>9</v>
      </c>
    </row>
    <row r="72" ht="12.75">
      <c r="B72" s="11"/>
    </row>
    <row r="73" spans="2:8" ht="12.75">
      <c r="B73" s="11" t="s">
        <v>93</v>
      </c>
      <c r="C73" s="8" t="s">
        <v>174</v>
      </c>
      <c r="H73" s="17" t="s">
        <v>188</v>
      </c>
    </row>
    <row r="74" ht="12.75">
      <c r="B74" s="11"/>
    </row>
    <row r="75" spans="2:8" ht="12.75">
      <c r="B75" s="11" t="s">
        <v>94</v>
      </c>
      <c r="C75" s="8" t="s">
        <v>185</v>
      </c>
      <c r="H75" s="8">
        <v>11</v>
      </c>
    </row>
    <row r="76" ht="12.75">
      <c r="B76" s="11"/>
    </row>
    <row r="77" spans="2:8" ht="12.75">
      <c r="B77" s="11" t="s">
        <v>175</v>
      </c>
      <c r="C77" s="8" t="s">
        <v>176</v>
      </c>
      <c r="H77" s="8">
        <v>12</v>
      </c>
    </row>
    <row r="78" ht="12.75">
      <c r="B78" s="11"/>
    </row>
    <row r="79" spans="2:8" ht="12.75">
      <c r="B79" s="11" t="s">
        <v>177</v>
      </c>
      <c r="C79" s="8" t="s">
        <v>178</v>
      </c>
      <c r="H79" s="8">
        <v>13</v>
      </c>
    </row>
    <row r="80" ht="12.75">
      <c r="B80" s="11"/>
    </row>
    <row r="81" spans="2:8" ht="12.75">
      <c r="B81" s="11" t="s">
        <v>179</v>
      </c>
      <c r="C81" s="8" t="s">
        <v>150</v>
      </c>
      <c r="H81" s="8">
        <v>13</v>
      </c>
    </row>
    <row r="82" ht="12.75">
      <c r="B82" s="11"/>
    </row>
    <row r="83" spans="2:8" ht="12.75">
      <c r="B83" s="11" t="s">
        <v>180</v>
      </c>
      <c r="C83" s="8" t="s">
        <v>181</v>
      </c>
      <c r="H83" s="8">
        <v>14</v>
      </c>
    </row>
    <row r="84" ht="12.75"/>
    <row r="85" spans="2:8" ht="12.75">
      <c r="B85" s="11" t="s">
        <v>182</v>
      </c>
      <c r="C85" s="8" t="s">
        <v>184</v>
      </c>
      <c r="H85" s="8">
        <v>15</v>
      </c>
    </row>
    <row r="86" ht="12.75">
      <c r="B86" s="11"/>
    </row>
    <row r="87" spans="2:8" ht="12.75">
      <c r="B87" s="11" t="s">
        <v>183</v>
      </c>
      <c r="C87" s="8" t="s">
        <v>0</v>
      </c>
      <c r="H87" s="8">
        <v>16</v>
      </c>
    </row>
    <row r="88" ht="12.75">
      <c r="B88" s="11"/>
    </row>
    <row r="89" ht="12.75">
      <c r="B89" s="11"/>
    </row>
    <row r="90" ht="12.75">
      <c r="B90" s="11"/>
    </row>
    <row r="91" ht="12.75"/>
    <row r="92" ht="12.75"/>
    <row r="93" spans="1:10" ht="18.75">
      <c r="A93" s="449" t="s">
        <v>26</v>
      </c>
      <c r="B93" s="449"/>
      <c r="C93" s="449"/>
      <c r="D93" s="449"/>
      <c r="E93" s="449"/>
      <c r="F93" s="449"/>
      <c r="G93" s="449"/>
      <c r="H93" s="449"/>
      <c r="I93" s="449"/>
      <c r="J93" s="449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spans="5:6" ht="14.25">
      <c r="E103" s="19">
        <v>1</v>
      </c>
      <c r="F103" s="15"/>
    </row>
    <row r="104" ht="12.75"/>
    <row r="105" ht="12.75"/>
    <row r="106" spans="2:5" ht="15.75">
      <c r="B106" s="220" t="s">
        <v>5</v>
      </c>
      <c r="C106" s="220"/>
      <c r="D106" s="220"/>
      <c r="E106" s="220"/>
    </row>
    <row r="107" ht="12.75"/>
    <row r="108" spans="2:9" ht="15.75">
      <c r="B108" s="16" t="s">
        <v>6</v>
      </c>
      <c r="C108" s="16"/>
      <c r="D108" s="16"/>
      <c r="E108" s="16"/>
      <c r="F108" s="16"/>
      <c r="G108" s="16"/>
      <c r="H108" s="16"/>
      <c r="I108" s="16"/>
    </row>
    <row r="109" ht="12.75"/>
    <row r="110" spans="1:10" ht="15">
      <c r="A110" s="20"/>
      <c r="B110" s="20" t="s">
        <v>44</v>
      </c>
      <c r="C110" s="20"/>
      <c r="D110" s="20"/>
      <c r="E110" s="20"/>
      <c r="F110" s="20"/>
      <c r="G110" s="20"/>
      <c r="H110" s="20"/>
      <c r="I110" s="20"/>
      <c r="J110" s="20"/>
    </row>
    <row r="111" spans="1:10" ht="15">
      <c r="A111" s="20"/>
      <c r="B111" s="20" t="s">
        <v>7</v>
      </c>
      <c r="C111" s="20"/>
      <c r="D111" s="20"/>
      <c r="E111" s="20"/>
      <c r="F111" s="20"/>
      <c r="G111" s="20"/>
      <c r="H111" s="20"/>
      <c r="I111" s="20"/>
      <c r="J111" s="20"/>
    </row>
    <row r="112" spans="1:10" ht="15">
      <c r="A112" s="20"/>
      <c r="B112" s="20" t="s">
        <v>55</v>
      </c>
      <c r="C112" s="20"/>
      <c r="D112" s="20"/>
      <c r="E112" s="20"/>
      <c r="F112" s="20"/>
      <c r="G112" s="20"/>
      <c r="H112" s="20"/>
      <c r="I112" s="20"/>
      <c r="J112" s="20"/>
    </row>
    <row r="113" spans="1:10" ht="15">
      <c r="A113" s="20"/>
      <c r="B113" s="20" t="s">
        <v>226</v>
      </c>
      <c r="C113" s="20"/>
      <c r="D113" s="20"/>
      <c r="E113" s="20"/>
      <c r="F113" s="20"/>
      <c r="G113" s="20"/>
      <c r="H113" s="20"/>
      <c r="I113" s="20"/>
      <c r="J113" s="20"/>
    </row>
    <row r="114" spans="1:10" ht="15">
      <c r="A114" s="20"/>
      <c r="B114" s="20" t="s">
        <v>8</v>
      </c>
      <c r="C114" s="20"/>
      <c r="D114" s="20"/>
      <c r="E114" s="20"/>
      <c r="F114" s="20"/>
      <c r="G114" s="20"/>
      <c r="H114" s="20"/>
      <c r="I114" s="20"/>
      <c r="J114" s="20"/>
    </row>
    <row r="115" spans="1:10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">
      <c r="A116" s="20"/>
      <c r="B116" s="15" t="s">
        <v>9</v>
      </c>
      <c r="C116" s="15"/>
      <c r="D116" s="15"/>
      <c r="E116" s="15"/>
      <c r="F116" s="15"/>
      <c r="G116" s="15"/>
      <c r="H116" s="15"/>
      <c r="I116" s="15"/>
      <c r="J116" s="15"/>
    </row>
    <row r="117" spans="1:10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">
      <c r="A118" s="20"/>
      <c r="B118" s="20"/>
      <c r="C118" s="20"/>
      <c r="D118" s="20"/>
      <c r="E118" s="21" t="s">
        <v>10</v>
      </c>
      <c r="F118" s="20"/>
      <c r="G118" s="20"/>
      <c r="H118" s="20"/>
      <c r="I118" s="20"/>
      <c r="J118" s="20"/>
    </row>
    <row r="119" spans="1:10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">
      <c r="A120" s="20"/>
      <c r="B120" s="20" t="s">
        <v>12</v>
      </c>
      <c r="C120" s="20"/>
      <c r="D120" s="20"/>
      <c r="E120" s="20"/>
      <c r="F120" s="20"/>
      <c r="G120" s="20"/>
      <c r="H120" s="20"/>
      <c r="I120" s="20"/>
      <c r="J120" s="20"/>
    </row>
    <row r="121" spans="1:10" ht="15">
      <c r="A121" s="20"/>
      <c r="B121" s="20" t="s">
        <v>13</v>
      </c>
      <c r="C121" s="20"/>
      <c r="D121" s="20"/>
      <c r="E121" s="20"/>
      <c r="F121" s="20"/>
      <c r="G121" s="20"/>
      <c r="H121" s="20"/>
      <c r="I121" s="20"/>
      <c r="J121" s="20"/>
    </row>
    <row r="122" ht="15">
      <c r="B122" s="20" t="s">
        <v>18</v>
      </c>
    </row>
    <row r="123" ht="12.75"/>
    <row r="124" spans="2:8" ht="15">
      <c r="B124" s="20" t="s">
        <v>479</v>
      </c>
      <c r="C124" s="20"/>
      <c r="D124" s="20"/>
      <c r="E124" s="20"/>
      <c r="F124" s="20"/>
      <c r="G124" s="20"/>
      <c r="H124" s="20"/>
    </row>
    <row r="125" spans="2:10" ht="15">
      <c r="B125" s="22" t="s">
        <v>480</v>
      </c>
      <c r="C125" s="22"/>
      <c r="D125" s="22"/>
      <c r="E125" s="22"/>
      <c r="F125" s="22"/>
      <c r="G125" s="22"/>
      <c r="H125" s="22"/>
      <c r="I125" s="22"/>
      <c r="J125" s="22"/>
    </row>
    <row r="126" spans="2:10" ht="15">
      <c r="B126" s="22" t="s">
        <v>481</v>
      </c>
      <c r="C126" s="22"/>
      <c r="D126" s="22"/>
      <c r="E126" s="22"/>
      <c r="F126" s="22"/>
      <c r="G126" s="22"/>
      <c r="H126" s="22"/>
      <c r="I126" s="22"/>
      <c r="J126" s="22"/>
    </row>
    <row r="127" spans="2:10" ht="15">
      <c r="B127" s="22" t="s">
        <v>482</v>
      </c>
      <c r="C127" s="22"/>
      <c r="D127" s="22"/>
      <c r="E127" s="22"/>
      <c r="F127" s="22"/>
      <c r="G127" s="22"/>
      <c r="H127" s="22"/>
      <c r="I127" s="22"/>
      <c r="J127" s="22"/>
    </row>
    <row r="128" spans="2:10" ht="15">
      <c r="B128" s="22" t="s">
        <v>483</v>
      </c>
      <c r="C128" s="22"/>
      <c r="D128" s="22"/>
      <c r="E128" s="22"/>
      <c r="F128" s="22"/>
      <c r="G128" s="22"/>
      <c r="H128" s="22"/>
      <c r="I128" s="22"/>
      <c r="J128" s="22"/>
    </row>
    <row r="129" spans="2:10" ht="15">
      <c r="B129" s="22" t="s">
        <v>484</v>
      </c>
      <c r="C129" s="22"/>
      <c r="D129" s="22"/>
      <c r="E129" s="22"/>
      <c r="F129" s="22"/>
      <c r="G129" s="22"/>
      <c r="H129" s="22"/>
      <c r="I129" s="22"/>
      <c r="J129" s="22"/>
    </row>
    <row r="130" spans="2:10" ht="15">
      <c r="B130" s="22" t="s">
        <v>485</v>
      </c>
      <c r="C130" s="22"/>
      <c r="D130" s="22"/>
      <c r="E130" s="22"/>
      <c r="F130" s="22"/>
      <c r="G130" s="22"/>
      <c r="H130" s="22"/>
      <c r="I130" s="22"/>
      <c r="J130" s="22"/>
    </row>
    <row r="131" spans="2:10" ht="15">
      <c r="B131" s="22" t="s">
        <v>486</v>
      </c>
      <c r="C131" s="22"/>
      <c r="D131" s="22"/>
      <c r="E131" s="22"/>
      <c r="F131" s="22"/>
      <c r="G131" s="22"/>
      <c r="H131" s="22"/>
      <c r="I131" s="22"/>
      <c r="J131" s="22"/>
    </row>
    <row r="132" spans="2:10" ht="15">
      <c r="B132" s="453" t="s">
        <v>488</v>
      </c>
      <c r="C132" s="453"/>
      <c r="D132" s="453"/>
      <c r="E132" s="453"/>
      <c r="F132" s="453"/>
      <c r="G132" s="453"/>
      <c r="H132" s="453"/>
      <c r="I132" s="22"/>
      <c r="J132" s="22"/>
    </row>
    <row r="133" spans="2:10" ht="15">
      <c r="B133" s="453" t="s">
        <v>466</v>
      </c>
      <c r="C133" s="453"/>
      <c r="D133" s="453"/>
      <c r="E133" s="453"/>
      <c r="F133" s="453"/>
      <c r="G133" s="453"/>
      <c r="H133" s="453"/>
      <c r="I133" s="22"/>
      <c r="J133" s="22"/>
    </row>
    <row r="134" spans="2:10" ht="15">
      <c r="B134" s="453" t="s">
        <v>467</v>
      </c>
      <c r="C134" s="453"/>
      <c r="D134" s="453"/>
      <c r="E134" s="453"/>
      <c r="F134" s="453"/>
      <c r="G134" s="453"/>
      <c r="H134" s="453"/>
      <c r="I134" s="22"/>
      <c r="J134" s="22"/>
    </row>
    <row r="135" spans="2:10" ht="15">
      <c r="B135" s="453" t="s">
        <v>468</v>
      </c>
      <c r="C135" s="453"/>
      <c r="D135" s="453"/>
      <c r="E135" s="453"/>
      <c r="F135" s="453"/>
      <c r="G135" s="453"/>
      <c r="H135" s="453"/>
      <c r="I135" s="22"/>
      <c r="J135" s="22"/>
    </row>
    <row r="136" spans="2:10" ht="15">
      <c r="B136" s="453" t="s">
        <v>469</v>
      </c>
      <c r="C136" s="453"/>
      <c r="D136" s="453"/>
      <c r="E136" s="453"/>
      <c r="F136" s="453"/>
      <c r="G136" s="453"/>
      <c r="H136" s="453"/>
      <c r="I136" s="22"/>
      <c r="J136" s="22"/>
    </row>
    <row r="137" spans="2:10" ht="15">
      <c r="B137" s="453" t="s">
        <v>470</v>
      </c>
      <c r="C137" s="453"/>
      <c r="D137" s="453"/>
      <c r="E137" s="453"/>
      <c r="F137" s="453"/>
      <c r="G137" s="453"/>
      <c r="H137" s="453"/>
      <c r="I137" s="22"/>
      <c r="J137" s="22"/>
    </row>
    <row r="138" spans="2:10" ht="15">
      <c r="B138" s="453" t="s">
        <v>471</v>
      </c>
      <c r="C138" s="453"/>
      <c r="D138" s="453"/>
      <c r="E138" s="453"/>
      <c r="F138" s="453"/>
      <c r="G138" s="453"/>
      <c r="H138" s="453"/>
      <c r="I138" s="22"/>
      <c r="J138" s="22"/>
    </row>
    <row r="139" spans="2:10" ht="15">
      <c r="B139" s="453" t="s">
        <v>472</v>
      </c>
      <c r="C139" s="453"/>
      <c r="D139" s="453"/>
      <c r="E139" s="453"/>
      <c r="F139" s="453"/>
      <c r="G139" s="453"/>
      <c r="H139" s="453"/>
      <c r="I139" s="22"/>
      <c r="J139" s="22"/>
    </row>
    <row r="140" spans="2:10" ht="15">
      <c r="B140" s="453" t="s">
        <v>473</v>
      </c>
      <c r="C140" s="453"/>
      <c r="D140" s="453"/>
      <c r="E140" s="453"/>
      <c r="F140" s="453"/>
      <c r="G140" s="453"/>
      <c r="H140" s="453"/>
      <c r="I140" s="22"/>
      <c r="J140" s="22"/>
    </row>
    <row r="141" spans="2:10" ht="15">
      <c r="B141" s="453" t="s">
        <v>474</v>
      </c>
      <c r="C141" s="453"/>
      <c r="D141" s="453"/>
      <c r="E141" s="453"/>
      <c r="F141" s="453"/>
      <c r="G141" s="453"/>
      <c r="H141" s="453"/>
      <c r="I141" s="22"/>
      <c r="J141" s="22"/>
    </row>
    <row r="142" spans="2:10" ht="15">
      <c r="B142" s="304" t="s">
        <v>475</v>
      </c>
      <c r="C142" s="304"/>
      <c r="D142" s="304"/>
      <c r="E142" s="304"/>
      <c r="F142" s="304"/>
      <c r="G142" s="304"/>
      <c r="H142" s="304"/>
      <c r="I142" s="22"/>
      <c r="J142" s="22"/>
    </row>
    <row r="143" spans="2:10" ht="15">
      <c r="B143" s="453" t="s">
        <v>476</v>
      </c>
      <c r="C143" s="453"/>
      <c r="D143" s="453"/>
      <c r="E143" s="453"/>
      <c r="F143" s="453"/>
      <c r="G143" s="453"/>
      <c r="H143" s="453"/>
      <c r="I143" s="22"/>
      <c r="J143" s="22"/>
    </row>
    <row r="144" spans="2:10" ht="15">
      <c r="B144" s="303" t="s">
        <v>487</v>
      </c>
      <c r="C144" s="303"/>
      <c r="D144" s="303"/>
      <c r="E144" s="303"/>
      <c r="F144" s="303"/>
      <c r="G144" s="303"/>
      <c r="H144" s="303"/>
      <c r="I144" s="22"/>
      <c r="J144" s="22"/>
    </row>
    <row r="145" spans="2:10" ht="15">
      <c r="B145" s="22" t="s">
        <v>477</v>
      </c>
      <c r="C145" s="22"/>
      <c r="D145" s="22"/>
      <c r="E145" s="22"/>
      <c r="F145" s="22"/>
      <c r="G145" s="22"/>
      <c r="H145" s="22"/>
      <c r="I145" s="22"/>
      <c r="J145" s="22"/>
    </row>
    <row r="146" spans="2:10" ht="15">
      <c r="B146" s="22" t="s">
        <v>478</v>
      </c>
      <c r="C146" s="22"/>
      <c r="D146" s="22"/>
      <c r="E146" s="22"/>
      <c r="F146" s="22"/>
      <c r="G146" s="22"/>
      <c r="H146" s="22"/>
      <c r="I146" s="22"/>
      <c r="J146" s="22"/>
    </row>
    <row r="147" spans="2:10" ht="15"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2:10" ht="15">
      <c r="B148" s="22" t="s">
        <v>14</v>
      </c>
      <c r="C148" s="22"/>
      <c r="D148" s="22"/>
      <c r="E148" s="22"/>
      <c r="F148" s="22"/>
      <c r="G148" s="22"/>
      <c r="H148" s="22"/>
      <c r="I148" s="22"/>
      <c r="J148" s="22"/>
    </row>
    <row r="149" spans="2:10" ht="15">
      <c r="B149" s="22" t="s">
        <v>15</v>
      </c>
      <c r="C149" s="22"/>
      <c r="D149" s="22"/>
      <c r="E149" s="22"/>
      <c r="F149" s="22"/>
      <c r="G149" s="22"/>
      <c r="H149" s="22"/>
      <c r="I149" s="22"/>
      <c r="J149" s="22"/>
    </row>
    <row r="150" spans="2:10" ht="15"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2:10" ht="15">
      <c r="B151" s="22" t="s">
        <v>45</v>
      </c>
      <c r="C151" s="22"/>
      <c r="D151" s="22"/>
      <c r="E151" s="22"/>
      <c r="F151" s="22"/>
      <c r="G151" s="22"/>
      <c r="H151" s="22"/>
      <c r="I151" s="22"/>
      <c r="J151" s="22"/>
    </row>
    <row r="152" spans="2:10" ht="15">
      <c r="B152" s="22" t="s">
        <v>16</v>
      </c>
      <c r="C152" s="22"/>
      <c r="D152" s="22"/>
      <c r="E152" s="22"/>
      <c r="F152" s="22"/>
      <c r="G152" s="22"/>
      <c r="H152" s="22"/>
      <c r="I152" s="22"/>
      <c r="J152" s="22"/>
    </row>
    <row r="153" spans="2:10" ht="15">
      <c r="B153" s="22" t="s">
        <v>17</v>
      </c>
      <c r="C153" s="22"/>
      <c r="D153" s="22"/>
      <c r="E153" s="22"/>
      <c r="F153" s="22"/>
      <c r="G153" s="22"/>
      <c r="H153" s="22"/>
      <c r="I153" s="22"/>
      <c r="J153" s="22"/>
    </row>
    <row r="154" spans="2:10" ht="15"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2:10" ht="15"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5">
      <c r="A156" s="247"/>
      <c r="B156" s="248"/>
      <c r="C156" s="248"/>
      <c r="D156" s="248"/>
      <c r="E156" s="248"/>
      <c r="F156" s="248"/>
      <c r="G156" s="248"/>
      <c r="H156" s="248"/>
      <c r="I156" s="248"/>
      <c r="J156" s="247"/>
    </row>
    <row r="157" spans="1:10" ht="15">
      <c r="A157" s="247"/>
      <c r="B157" s="248"/>
      <c r="C157" s="248"/>
      <c r="D157" s="248"/>
      <c r="E157" s="248"/>
      <c r="F157" s="248"/>
      <c r="G157" s="248"/>
      <c r="H157" s="248"/>
      <c r="I157" s="248"/>
      <c r="J157" s="247"/>
    </row>
    <row r="158" spans="1:10" ht="15">
      <c r="A158" s="247"/>
      <c r="B158" s="248"/>
      <c r="C158" s="248"/>
      <c r="D158" s="248"/>
      <c r="E158" s="248"/>
      <c r="F158" s="248"/>
      <c r="G158" s="248"/>
      <c r="H158" s="248"/>
      <c r="I158" s="248"/>
      <c r="J158" s="247"/>
    </row>
    <row r="159" spans="1:10" ht="15">
      <c r="A159" s="247"/>
      <c r="B159" s="248"/>
      <c r="C159" s="248"/>
      <c r="D159" s="248"/>
      <c r="E159" s="248"/>
      <c r="F159" s="248"/>
      <c r="G159" s="248"/>
      <c r="H159" s="248"/>
      <c r="I159" s="248"/>
      <c r="J159" s="247"/>
    </row>
    <row r="160" spans="1:10" ht="15">
      <c r="A160" s="247"/>
      <c r="B160" s="248"/>
      <c r="C160" s="248"/>
      <c r="D160" s="248"/>
      <c r="E160" s="248"/>
      <c r="F160" s="248"/>
      <c r="G160" s="248"/>
      <c r="H160" s="248"/>
      <c r="I160" s="248"/>
      <c r="J160" s="247"/>
    </row>
    <row r="161" spans="1:10" ht="14.25">
      <c r="A161" s="456">
        <v>2</v>
      </c>
      <c r="B161" s="456"/>
      <c r="C161" s="456"/>
      <c r="D161" s="456"/>
      <c r="E161" s="456"/>
      <c r="F161" s="456"/>
      <c r="G161" s="456"/>
      <c r="H161" s="456"/>
      <c r="I161" s="456"/>
      <c r="J161" s="456"/>
    </row>
    <row r="162" spans="1:10" ht="14.2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</row>
    <row r="163" spans="1:10" ht="15">
      <c r="A163" s="247"/>
      <c r="B163" s="248"/>
      <c r="C163" s="248"/>
      <c r="D163" s="248"/>
      <c r="E163" s="248"/>
      <c r="F163" s="248"/>
      <c r="G163" s="248"/>
      <c r="H163" s="248"/>
      <c r="I163" s="248"/>
      <c r="J163" s="247"/>
    </row>
    <row r="164" spans="1:10" ht="15">
      <c r="A164" s="247"/>
      <c r="B164" s="488" t="s">
        <v>11</v>
      </c>
      <c r="C164" s="488"/>
      <c r="D164" s="248"/>
      <c r="E164" s="248"/>
      <c r="F164" s="248"/>
      <c r="G164" s="248"/>
      <c r="H164" s="248"/>
      <c r="I164" s="248"/>
      <c r="J164" s="247"/>
    </row>
    <row r="165" spans="1:10" ht="15">
      <c r="A165" s="250"/>
      <c r="B165" s="251"/>
      <c r="C165" s="251"/>
      <c r="D165" s="252"/>
      <c r="E165" s="252"/>
      <c r="F165" s="252"/>
      <c r="G165" s="252"/>
      <c r="H165" s="252"/>
      <c r="I165" s="252"/>
      <c r="J165" s="250"/>
    </row>
    <row r="166" spans="1:10" ht="15">
      <c r="A166" s="250"/>
      <c r="B166" s="251"/>
      <c r="C166" s="251"/>
      <c r="D166" s="252"/>
      <c r="E166" s="252"/>
      <c r="F166" s="252"/>
      <c r="G166" s="252"/>
      <c r="H166" s="252"/>
      <c r="I166" s="252"/>
      <c r="J166" s="250"/>
    </row>
    <row r="167" spans="1:10" ht="15">
      <c r="A167" s="247"/>
      <c r="B167" s="248"/>
      <c r="C167" s="248"/>
      <c r="D167" s="248"/>
      <c r="E167" s="248"/>
      <c r="F167" s="248"/>
      <c r="G167" s="248"/>
      <c r="H167" s="248"/>
      <c r="I167" s="248"/>
      <c r="J167" s="247"/>
    </row>
    <row r="168" spans="1:10" ht="15">
      <c r="A168" s="247"/>
      <c r="B168" s="248" t="s">
        <v>378</v>
      </c>
      <c r="C168" s="248"/>
      <c r="D168" s="248"/>
      <c r="E168" s="248"/>
      <c r="F168" s="248"/>
      <c r="G168" s="248"/>
      <c r="H168" s="248"/>
      <c r="I168" s="248"/>
      <c r="J168" s="247"/>
    </row>
    <row r="169" spans="1:10" ht="15">
      <c r="A169" s="247"/>
      <c r="B169" s="248"/>
      <c r="C169" s="248"/>
      <c r="D169" s="248"/>
      <c r="E169" s="248"/>
      <c r="F169" s="248"/>
      <c r="G169" s="248"/>
      <c r="H169" s="248"/>
      <c r="I169" s="248"/>
      <c r="J169" s="247"/>
    </row>
    <row r="170" spans="1:10" ht="15">
      <c r="A170" s="247"/>
      <c r="B170" s="253" t="s">
        <v>379</v>
      </c>
      <c r="C170" s="253"/>
      <c r="D170" s="253"/>
      <c r="E170" s="253"/>
      <c r="F170" s="253"/>
      <c r="G170" s="248"/>
      <c r="H170" s="248"/>
      <c r="I170" s="248"/>
      <c r="J170" s="247"/>
    </row>
    <row r="171" spans="1:10" ht="15">
      <c r="A171" s="247"/>
      <c r="B171" s="248" t="s">
        <v>380</v>
      </c>
      <c r="C171" s="248"/>
      <c r="D171" s="248"/>
      <c r="E171" s="248"/>
      <c r="F171" s="248"/>
      <c r="G171" s="248"/>
      <c r="H171" s="248"/>
      <c r="I171" s="248"/>
      <c r="J171" s="247"/>
    </row>
    <row r="172" spans="1:10" ht="15">
      <c r="A172" s="247"/>
      <c r="B172" s="253" t="s">
        <v>381</v>
      </c>
      <c r="C172" s="253"/>
      <c r="D172" s="253"/>
      <c r="E172" s="253"/>
      <c r="F172" s="253"/>
      <c r="G172" s="253"/>
      <c r="H172" s="253"/>
      <c r="I172" s="253"/>
      <c r="J172" s="247"/>
    </row>
    <row r="173" spans="1:10" ht="15">
      <c r="A173" s="247"/>
      <c r="B173" s="253" t="s">
        <v>382</v>
      </c>
      <c r="C173" s="253"/>
      <c r="D173" s="253"/>
      <c r="E173" s="253"/>
      <c r="F173" s="253"/>
      <c r="G173" s="253"/>
      <c r="H173" s="253"/>
      <c r="I173" s="253"/>
      <c r="J173" s="247"/>
    </row>
    <row r="174" spans="1:10" ht="15">
      <c r="A174" s="247"/>
      <c r="B174" s="253" t="s">
        <v>383</v>
      </c>
      <c r="C174" s="253"/>
      <c r="D174" s="253"/>
      <c r="E174" s="253"/>
      <c r="F174" s="253"/>
      <c r="G174" s="253"/>
      <c r="H174" s="253"/>
      <c r="I174" s="253"/>
      <c r="J174" s="247"/>
    </row>
    <row r="175" spans="1:10" ht="15">
      <c r="A175" s="247"/>
      <c r="B175" s="253"/>
      <c r="C175" s="253"/>
      <c r="D175" s="253"/>
      <c r="E175" s="253"/>
      <c r="F175" s="253"/>
      <c r="G175" s="253"/>
      <c r="H175" s="253"/>
      <c r="I175" s="253"/>
      <c r="J175" s="247"/>
    </row>
    <row r="176" spans="1:10" ht="15">
      <c r="A176" s="247"/>
      <c r="B176" s="253" t="s">
        <v>384</v>
      </c>
      <c r="C176" s="253"/>
      <c r="D176" s="253"/>
      <c r="E176" s="253"/>
      <c r="F176" s="253"/>
      <c r="G176" s="253"/>
      <c r="H176" s="253"/>
      <c r="I176" s="253"/>
      <c r="J176" s="247"/>
    </row>
    <row r="177" spans="1:10" ht="15">
      <c r="A177" s="247"/>
      <c r="B177" s="253" t="s">
        <v>385</v>
      </c>
      <c r="C177" s="253"/>
      <c r="D177" s="253"/>
      <c r="E177" s="253"/>
      <c r="F177" s="253"/>
      <c r="G177" s="253"/>
      <c r="H177" s="253"/>
      <c r="I177" s="253"/>
      <c r="J177" s="247"/>
    </row>
    <row r="178" spans="1:10" ht="15">
      <c r="A178" s="247"/>
      <c r="B178" s="253"/>
      <c r="C178" s="253"/>
      <c r="D178" s="253"/>
      <c r="E178" s="253"/>
      <c r="F178" s="253"/>
      <c r="G178" s="253"/>
      <c r="H178" s="253"/>
      <c r="I178" s="253"/>
      <c r="J178" s="247"/>
    </row>
    <row r="179" spans="1:10" ht="15">
      <c r="A179" s="247"/>
      <c r="B179" s="253" t="s">
        <v>386</v>
      </c>
      <c r="C179" s="253"/>
      <c r="D179" s="253"/>
      <c r="E179" s="253"/>
      <c r="F179" s="253"/>
      <c r="G179" s="253"/>
      <c r="H179" s="253"/>
      <c r="I179" s="253"/>
      <c r="J179" s="247"/>
    </row>
    <row r="180" spans="1:10" ht="15">
      <c r="A180" s="247"/>
      <c r="B180" s="253"/>
      <c r="C180" s="253"/>
      <c r="D180" s="253"/>
      <c r="E180" s="253"/>
      <c r="F180" s="253"/>
      <c r="G180" s="253"/>
      <c r="H180" s="253"/>
      <c r="I180" s="253"/>
      <c r="J180" s="247"/>
    </row>
    <row r="181" spans="1:10" ht="15">
      <c r="A181" s="247"/>
      <c r="B181" s="253" t="s">
        <v>387</v>
      </c>
      <c r="C181" s="253"/>
      <c r="D181" s="253"/>
      <c r="E181" s="253"/>
      <c r="F181" s="253"/>
      <c r="G181" s="253"/>
      <c r="H181" s="253"/>
      <c r="I181" s="253"/>
      <c r="J181" s="247"/>
    </row>
    <row r="182" spans="1:10" ht="15">
      <c r="A182" s="247"/>
      <c r="B182" s="253" t="s">
        <v>35</v>
      </c>
      <c r="C182" s="253"/>
      <c r="D182" s="253"/>
      <c r="E182" s="253"/>
      <c r="F182" s="253"/>
      <c r="G182" s="253"/>
      <c r="H182" s="253"/>
      <c r="I182" s="253"/>
      <c r="J182" s="247"/>
    </row>
    <row r="183" spans="1:10" ht="15">
      <c r="A183" s="247"/>
      <c r="B183" s="253"/>
      <c r="C183" s="253"/>
      <c r="D183" s="253"/>
      <c r="E183" s="253"/>
      <c r="F183" s="253"/>
      <c r="G183" s="253"/>
      <c r="H183" s="253"/>
      <c r="I183" s="253"/>
      <c r="J183" s="247"/>
    </row>
    <row r="184" spans="1:10" ht="15">
      <c r="A184" s="247"/>
      <c r="B184" s="253" t="s">
        <v>388</v>
      </c>
      <c r="C184" s="253"/>
      <c r="D184" s="253"/>
      <c r="E184" s="253"/>
      <c r="F184" s="253"/>
      <c r="G184" s="253"/>
      <c r="H184" s="253"/>
      <c r="I184" s="253"/>
      <c r="J184" s="247"/>
    </row>
    <row r="185" spans="1:10" ht="15">
      <c r="A185" s="247"/>
      <c r="B185" s="253"/>
      <c r="C185" s="253"/>
      <c r="D185" s="253"/>
      <c r="E185" s="253"/>
      <c r="F185" s="253"/>
      <c r="G185" s="253"/>
      <c r="H185" s="253"/>
      <c r="I185" s="253"/>
      <c r="J185" s="247"/>
    </row>
    <row r="186" spans="1:10" ht="15">
      <c r="A186" s="247"/>
      <c r="B186" s="253" t="s">
        <v>389</v>
      </c>
      <c r="C186" s="253"/>
      <c r="D186" s="253"/>
      <c r="E186" s="253"/>
      <c r="F186" s="253"/>
      <c r="G186" s="253"/>
      <c r="H186" s="253"/>
      <c r="I186" s="253"/>
      <c r="J186" s="247"/>
    </row>
    <row r="187" spans="1:10" ht="15">
      <c r="A187" s="247"/>
      <c r="B187" s="253"/>
      <c r="C187" s="253"/>
      <c r="D187" s="253"/>
      <c r="E187" s="253"/>
      <c r="F187" s="253"/>
      <c r="G187" s="253"/>
      <c r="H187" s="253"/>
      <c r="I187" s="253"/>
      <c r="J187" s="247"/>
    </row>
    <row r="188" spans="1:10" ht="15">
      <c r="A188" s="247"/>
      <c r="B188" s="253" t="s">
        <v>353</v>
      </c>
      <c r="C188" s="253"/>
      <c r="D188" s="253"/>
      <c r="E188" s="253"/>
      <c r="F188" s="253"/>
      <c r="G188" s="253"/>
      <c r="H188" s="254"/>
      <c r="I188" s="254"/>
      <c r="J188" s="247"/>
    </row>
    <row r="189" spans="1:10" ht="15">
      <c r="A189" s="247"/>
      <c r="B189" s="253" t="s">
        <v>354</v>
      </c>
      <c r="C189" s="253"/>
      <c r="D189" s="253"/>
      <c r="E189" s="253"/>
      <c r="F189" s="253"/>
      <c r="G189" s="253"/>
      <c r="H189" s="254"/>
      <c r="I189" s="254"/>
      <c r="J189" s="247"/>
    </row>
    <row r="190" spans="1:10" ht="15">
      <c r="A190" s="247"/>
      <c r="B190" s="253"/>
      <c r="C190" s="253"/>
      <c r="D190" s="253"/>
      <c r="E190" s="253"/>
      <c r="F190" s="253"/>
      <c r="G190" s="253"/>
      <c r="H190" s="253"/>
      <c r="I190" s="253"/>
      <c r="J190" s="247"/>
    </row>
    <row r="191" spans="1:10" ht="15">
      <c r="A191" s="247"/>
      <c r="B191" s="253"/>
      <c r="C191" s="253"/>
      <c r="D191" s="253"/>
      <c r="E191" s="253"/>
      <c r="F191" s="253"/>
      <c r="G191" s="253"/>
      <c r="H191" s="253"/>
      <c r="I191" s="253"/>
      <c r="J191" s="247"/>
    </row>
    <row r="192" spans="1:10" ht="15">
      <c r="A192" s="247"/>
      <c r="B192" s="253"/>
      <c r="C192" s="247"/>
      <c r="D192" s="247"/>
      <c r="E192" s="247"/>
      <c r="F192" s="247"/>
      <c r="G192" s="247"/>
      <c r="H192" s="247"/>
      <c r="I192" s="247"/>
      <c r="J192" s="247"/>
    </row>
    <row r="193" spans="1:10" ht="15">
      <c r="A193" s="247"/>
      <c r="B193" s="253"/>
      <c r="C193" s="247"/>
      <c r="D193" s="247"/>
      <c r="E193" s="247"/>
      <c r="F193" s="247"/>
      <c r="G193" s="247"/>
      <c r="H193" s="247"/>
      <c r="I193" s="247"/>
      <c r="J193" s="247"/>
    </row>
    <row r="194" spans="1:10" ht="15">
      <c r="A194" s="247"/>
      <c r="B194" s="253"/>
      <c r="C194" s="247"/>
      <c r="D194" s="247"/>
      <c r="E194" s="247"/>
      <c r="F194" s="247"/>
      <c r="G194" s="247"/>
      <c r="H194" s="247"/>
      <c r="I194" s="247"/>
      <c r="J194" s="247"/>
    </row>
    <row r="195" spans="1:10" ht="12.75">
      <c r="A195" s="247"/>
      <c r="B195" s="247"/>
      <c r="C195" s="247"/>
      <c r="D195" s="247"/>
      <c r="E195" s="247"/>
      <c r="F195" s="247"/>
      <c r="G195" s="247"/>
      <c r="H195" s="247"/>
      <c r="I195" s="247"/>
      <c r="J195" s="247"/>
    </row>
    <row r="196" spans="1:10" ht="12.75">
      <c r="A196" s="247"/>
      <c r="B196" s="247"/>
      <c r="C196" s="247"/>
      <c r="D196" s="247"/>
      <c r="E196" s="247"/>
      <c r="F196" s="247"/>
      <c r="G196" s="247"/>
      <c r="H196" s="247"/>
      <c r="I196" s="247"/>
      <c r="J196" s="247"/>
    </row>
    <row r="197" spans="1:10" ht="12.75">
      <c r="A197" s="247"/>
      <c r="B197" s="247"/>
      <c r="C197" s="247"/>
      <c r="D197" s="247"/>
      <c r="E197" s="247"/>
      <c r="F197" s="247"/>
      <c r="G197" s="247"/>
      <c r="H197" s="247"/>
      <c r="I197" s="247"/>
      <c r="J197" s="247"/>
    </row>
    <row r="198" spans="1:10" ht="12.75">
      <c r="A198" s="247"/>
      <c r="B198" s="247"/>
      <c r="C198" s="247"/>
      <c r="D198" s="247"/>
      <c r="E198" s="247"/>
      <c r="F198" s="247"/>
      <c r="G198" s="247"/>
      <c r="H198" s="247"/>
      <c r="I198" s="247"/>
      <c r="J198" s="247"/>
    </row>
    <row r="199" spans="1:10" ht="12.75">
      <c r="A199" s="247"/>
      <c r="B199" s="247"/>
      <c r="C199" s="247"/>
      <c r="D199" s="247"/>
      <c r="E199" s="247"/>
      <c r="F199" s="247"/>
      <c r="G199" s="247"/>
      <c r="H199" s="247"/>
      <c r="I199" s="247"/>
      <c r="J199" s="247"/>
    </row>
    <row r="200" spans="1:10" ht="12.75">
      <c r="A200" s="247"/>
      <c r="B200" s="247"/>
      <c r="C200" s="247"/>
      <c r="D200" s="247"/>
      <c r="E200" s="247"/>
      <c r="F200" s="247"/>
      <c r="G200" s="247"/>
      <c r="H200" s="247"/>
      <c r="I200" s="247"/>
      <c r="J200" s="247"/>
    </row>
    <row r="201" spans="1:10" ht="12.75">
      <c r="A201" s="247"/>
      <c r="B201" s="247"/>
      <c r="C201" s="247"/>
      <c r="D201" s="247"/>
      <c r="E201" s="247"/>
      <c r="F201" s="247"/>
      <c r="G201" s="247"/>
      <c r="H201" s="247"/>
      <c r="I201" s="247"/>
      <c r="J201" s="247"/>
    </row>
    <row r="202" spans="1:10" ht="12.75">
      <c r="A202" s="247"/>
      <c r="B202" s="247"/>
      <c r="C202" s="247"/>
      <c r="D202" s="247"/>
      <c r="E202" s="247"/>
      <c r="F202" s="247"/>
      <c r="G202" s="247"/>
      <c r="H202" s="247"/>
      <c r="I202" s="247"/>
      <c r="J202" s="247"/>
    </row>
    <row r="203" spans="1:10" ht="12.75">
      <c r="A203" s="247"/>
      <c r="B203" s="247"/>
      <c r="C203" s="247"/>
      <c r="D203" s="247"/>
      <c r="E203" s="247"/>
      <c r="F203" s="247"/>
      <c r="G203" s="247"/>
      <c r="H203" s="247"/>
      <c r="I203" s="247"/>
      <c r="J203" s="247"/>
    </row>
    <row r="204" spans="1:10" ht="12.75">
      <c r="A204" s="247"/>
      <c r="B204" s="247"/>
      <c r="C204" s="247"/>
      <c r="D204" s="247"/>
      <c r="E204" s="247"/>
      <c r="F204" s="247"/>
      <c r="G204" s="247"/>
      <c r="H204" s="247"/>
      <c r="I204" s="247"/>
      <c r="J204" s="247"/>
    </row>
    <row r="205" spans="1:10" ht="12.75">
      <c r="A205" s="247"/>
      <c r="B205" s="247"/>
      <c r="C205" s="247"/>
      <c r="D205" s="247"/>
      <c r="E205" s="247"/>
      <c r="F205" s="247"/>
      <c r="G205" s="247"/>
      <c r="H205" s="247"/>
      <c r="I205" s="247"/>
      <c r="J205" s="247"/>
    </row>
    <row r="206" spans="1:10" ht="12.75">
      <c r="A206" s="247"/>
      <c r="B206" s="247"/>
      <c r="C206" s="247"/>
      <c r="D206" s="247"/>
      <c r="E206" s="247"/>
      <c r="F206" s="247"/>
      <c r="G206" s="247"/>
      <c r="H206" s="247"/>
      <c r="I206" s="247"/>
      <c r="J206" s="247"/>
    </row>
    <row r="207" spans="1:10" ht="12.75">
      <c r="A207" s="247"/>
      <c r="B207" s="247"/>
      <c r="C207" s="247"/>
      <c r="D207" s="247"/>
      <c r="E207" s="247"/>
      <c r="F207" s="247"/>
      <c r="G207" s="247"/>
      <c r="H207" s="247"/>
      <c r="I207" s="247"/>
      <c r="J207" s="247"/>
    </row>
    <row r="208" spans="1:10" ht="12.75">
      <c r="A208" s="247"/>
      <c r="B208" s="247"/>
      <c r="C208" s="247"/>
      <c r="D208" s="247"/>
      <c r="E208" s="247"/>
      <c r="F208" s="247"/>
      <c r="G208" s="247"/>
      <c r="H208" s="247"/>
      <c r="I208" s="247"/>
      <c r="J208" s="247"/>
    </row>
    <row r="209" spans="1:10" ht="12.75">
      <c r="A209" s="247"/>
      <c r="B209" s="247"/>
      <c r="C209" s="247"/>
      <c r="D209" s="247"/>
      <c r="E209" s="247"/>
      <c r="F209" s="247"/>
      <c r="G209" s="247"/>
      <c r="H209" s="247"/>
      <c r="I209" s="247"/>
      <c r="J209" s="247"/>
    </row>
    <row r="210" spans="1:10" ht="12.75">
      <c r="A210" s="247"/>
      <c r="B210" s="247"/>
      <c r="C210" s="247"/>
      <c r="D210" s="247"/>
      <c r="E210" s="247"/>
      <c r="F210" s="247"/>
      <c r="G210" s="247"/>
      <c r="H210" s="247"/>
      <c r="I210" s="247"/>
      <c r="J210" s="247"/>
    </row>
    <row r="211" ht="12.75"/>
    <row r="212" spans="1:10" ht="12.75" customHeight="1">
      <c r="A212" s="491">
        <v>3</v>
      </c>
      <c r="B212" s="491"/>
      <c r="C212" s="491"/>
      <c r="D212" s="491"/>
      <c r="E212" s="491"/>
      <c r="F212" s="491"/>
      <c r="G212" s="491"/>
      <c r="H212" s="491"/>
      <c r="I212" s="491"/>
      <c r="J212" s="491"/>
    </row>
    <row r="213" ht="12.75"/>
    <row r="214" spans="2:3" ht="15.75">
      <c r="B214" s="220" t="s">
        <v>95</v>
      </c>
      <c r="C214" s="220"/>
    </row>
    <row r="215" spans="1:10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5">
      <c r="A216" s="20"/>
      <c r="B216" s="20" t="s">
        <v>513</v>
      </c>
      <c r="C216" s="20"/>
      <c r="D216" s="20"/>
      <c r="E216" s="20"/>
      <c r="F216" s="20"/>
      <c r="G216" s="20"/>
      <c r="H216" s="20"/>
      <c r="I216" s="218">
        <f>H218+H223+H226</f>
        <v>1261</v>
      </c>
      <c r="J216" s="20" t="s">
        <v>245</v>
      </c>
    </row>
    <row r="217" spans="1:10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5">
      <c r="A218" s="20"/>
      <c r="B218" s="20"/>
      <c r="C218" s="21" t="s">
        <v>83</v>
      </c>
      <c r="D218" s="21"/>
      <c r="E218" s="21"/>
      <c r="F218" s="21"/>
      <c r="G218" s="21"/>
      <c r="H218" s="21">
        <f>SUM(H219:H221)</f>
        <v>1059</v>
      </c>
      <c r="I218" s="20"/>
      <c r="J218" s="20"/>
    </row>
    <row r="219" spans="1:10" ht="15">
      <c r="A219" s="20"/>
      <c r="B219" s="21"/>
      <c r="C219" s="21"/>
      <c r="D219" s="20" t="s">
        <v>64</v>
      </c>
      <c r="E219" s="20"/>
      <c r="F219" s="20"/>
      <c r="G219" s="20"/>
      <c r="H219" s="214">
        <v>306</v>
      </c>
      <c r="I219" s="21"/>
      <c r="J219" s="20"/>
    </row>
    <row r="220" spans="1:10" ht="15">
      <c r="A220" s="20"/>
      <c r="B220" s="20"/>
      <c r="C220" s="20"/>
      <c r="D220" s="20" t="s">
        <v>65</v>
      </c>
      <c r="E220" s="20"/>
      <c r="F220" s="20"/>
      <c r="G220" s="20"/>
      <c r="H220" s="214">
        <v>6</v>
      </c>
      <c r="I220" s="20"/>
      <c r="J220" s="20"/>
    </row>
    <row r="221" spans="1:10" ht="15">
      <c r="A221" s="20"/>
      <c r="B221" s="20"/>
      <c r="C221" s="21"/>
      <c r="D221" s="20" t="s">
        <v>66</v>
      </c>
      <c r="E221" s="20"/>
      <c r="F221" s="20"/>
      <c r="G221" s="20"/>
      <c r="H221" s="214">
        <v>747</v>
      </c>
      <c r="I221" s="20"/>
      <c r="J221" s="20"/>
    </row>
    <row r="222" spans="1:10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5">
      <c r="A223" s="20"/>
      <c r="B223" s="20"/>
      <c r="C223" s="21" t="s">
        <v>68</v>
      </c>
      <c r="D223" s="21"/>
      <c r="E223" s="21"/>
      <c r="F223" s="21"/>
      <c r="G223" s="21"/>
      <c r="H223" s="219">
        <v>4</v>
      </c>
      <c r="I223" s="20"/>
      <c r="J223" s="20"/>
    </row>
    <row r="224" spans="1:10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5">
      <c r="A226" s="20"/>
      <c r="B226" s="20"/>
      <c r="C226" s="21" t="s">
        <v>67</v>
      </c>
      <c r="D226" s="21"/>
      <c r="E226" s="21"/>
      <c r="F226" s="21"/>
      <c r="G226" s="21"/>
      <c r="H226" s="21">
        <f>SUM(H227:H228)</f>
        <v>198</v>
      </c>
      <c r="I226" s="20"/>
      <c r="J226" s="20"/>
    </row>
    <row r="227" spans="1:10" ht="15">
      <c r="A227" s="20"/>
      <c r="B227" s="20"/>
      <c r="C227" s="20"/>
      <c r="D227" s="20" t="s">
        <v>76</v>
      </c>
      <c r="E227" s="20"/>
      <c r="F227" s="20"/>
      <c r="G227" s="20"/>
      <c r="H227" s="214">
        <v>49</v>
      </c>
      <c r="I227" s="20"/>
      <c r="J227" s="20"/>
    </row>
    <row r="228" spans="1:10" ht="15">
      <c r="A228" s="20"/>
      <c r="B228" s="20"/>
      <c r="C228" s="20"/>
      <c r="D228" s="20" t="s">
        <v>77</v>
      </c>
      <c r="E228" s="20"/>
      <c r="F228" s="20"/>
      <c r="G228" s="20"/>
      <c r="H228" s="214">
        <v>149</v>
      </c>
      <c r="I228" s="20"/>
      <c r="J228" s="20"/>
    </row>
    <row r="229" spans="1:10" ht="15">
      <c r="A229" s="20"/>
      <c r="B229" s="20"/>
      <c r="C229" s="21"/>
      <c r="D229" s="21"/>
      <c r="E229" s="21"/>
      <c r="F229" s="21"/>
      <c r="G229" s="20"/>
      <c r="H229" s="21"/>
      <c r="I229" s="20"/>
      <c r="J229" s="20"/>
    </row>
    <row r="230" spans="1:10" ht="15">
      <c r="A230" s="20"/>
      <c r="B230" s="46" t="s">
        <v>287</v>
      </c>
      <c r="C230" s="47"/>
      <c r="D230" s="47"/>
      <c r="E230" s="47"/>
      <c r="F230" s="47"/>
      <c r="G230" s="217">
        <f>H232+H237</f>
        <v>82</v>
      </c>
      <c r="H230" s="21" t="s">
        <v>245</v>
      </c>
      <c r="I230" s="20"/>
      <c r="J230" s="20"/>
    </row>
    <row r="231" spans="1:11" s="15" customFormat="1" ht="14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91"/>
    </row>
    <row r="232" spans="1:10" ht="15">
      <c r="A232" s="20"/>
      <c r="B232" s="20"/>
      <c r="C232" s="20" t="s">
        <v>288</v>
      </c>
      <c r="D232" s="20"/>
      <c r="E232" s="20"/>
      <c r="F232" s="20"/>
      <c r="G232" s="20"/>
      <c r="H232" s="47">
        <f>H233+H234+H235</f>
        <v>0</v>
      </c>
      <c r="I232" s="20" t="s">
        <v>84</v>
      </c>
      <c r="J232" s="20"/>
    </row>
    <row r="233" spans="1:10" ht="15">
      <c r="A233" s="20"/>
      <c r="B233" s="21"/>
      <c r="C233" s="21"/>
      <c r="D233" s="20" t="s">
        <v>64</v>
      </c>
      <c r="E233" s="20"/>
      <c r="F233" s="20"/>
      <c r="G233" s="20"/>
      <c r="H233" s="214">
        <v>0</v>
      </c>
      <c r="I233" s="20"/>
      <c r="J233" s="20"/>
    </row>
    <row r="234" spans="1:10" ht="15">
      <c r="A234" s="20"/>
      <c r="B234" s="20"/>
      <c r="C234" s="20"/>
      <c r="D234" s="20" t="s">
        <v>78</v>
      </c>
      <c r="E234" s="20"/>
      <c r="F234" s="20"/>
      <c r="G234" s="20"/>
      <c r="H234" s="214">
        <v>0</v>
      </c>
      <c r="I234" s="20"/>
      <c r="J234" s="20"/>
    </row>
    <row r="235" spans="1:10" ht="15">
      <c r="A235" s="20"/>
      <c r="B235" s="20"/>
      <c r="C235" s="20"/>
      <c r="D235" s="20" t="s">
        <v>79</v>
      </c>
      <c r="E235" s="20"/>
      <c r="F235" s="20"/>
      <c r="G235" s="20"/>
      <c r="H235" s="214">
        <v>0</v>
      </c>
      <c r="I235" s="20"/>
      <c r="J235" s="20"/>
    </row>
    <row r="236" spans="1:10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5">
      <c r="A237" s="20"/>
      <c r="B237" s="20"/>
      <c r="C237" s="20" t="s">
        <v>227</v>
      </c>
      <c r="D237" s="20"/>
      <c r="E237" s="20"/>
      <c r="F237" s="20"/>
      <c r="G237" s="20"/>
      <c r="H237" s="21">
        <f>SUM(H238:H243)</f>
        <v>82</v>
      </c>
      <c r="I237" s="20" t="s">
        <v>84</v>
      </c>
      <c r="J237" s="20"/>
    </row>
    <row r="238" spans="1:10" ht="15">
      <c r="A238" s="20"/>
      <c r="B238" s="20"/>
      <c r="C238" s="20"/>
      <c r="D238" s="20" t="s">
        <v>64</v>
      </c>
      <c r="E238" s="20"/>
      <c r="F238" s="20"/>
      <c r="G238" s="20"/>
      <c r="H238" s="214">
        <v>11</v>
      </c>
      <c r="I238" s="20"/>
      <c r="J238" s="20"/>
    </row>
    <row r="239" spans="1:10" ht="15">
      <c r="A239" s="20"/>
      <c r="B239" s="21"/>
      <c r="C239" s="21"/>
      <c r="D239" s="20" t="s">
        <v>69</v>
      </c>
      <c r="E239" s="20"/>
      <c r="F239" s="20"/>
      <c r="G239" s="20"/>
      <c r="H239" s="214">
        <v>1</v>
      </c>
      <c r="I239" s="20"/>
      <c r="J239" s="20"/>
    </row>
    <row r="240" spans="1:10" ht="15">
      <c r="A240" s="20"/>
      <c r="B240" s="21"/>
      <c r="C240" s="21"/>
      <c r="D240" s="20" t="s">
        <v>205</v>
      </c>
      <c r="E240" s="20"/>
      <c r="F240" s="20"/>
      <c r="G240" s="20"/>
      <c r="H240" s="214">
        <v>51</v>
      </c>
      <c r="I240" s="20"/>
      <c r="J240" s="20"/>
    </row>
    <row r="241" spans="1:10" ht="15">
      <c r="A241" s="20"/>
      <c r="B241" s="20"/>
      <c r="C241" s="20"/>
      <c r="D241" s="20" t="s">
        <v>206</v>
      </c>
      <c r="E241" s="20"/>
      <c r="F241" s="20"/>
      <c r="G241" s="20"/>
      <c r="H241" s="214">
        <v>0</v>
      </c>
      <c r="I241" s="20"/>
      <c r="J241" s="20"/>
    </row>
    <row r="242" spans="1:10" ht="15">
      <c r="A242" s="20"/>
      <c r="B242" s="20"/>
      <c r="C242" s="20"/>
      <c r="D242" s="20" t="s">
        <v>207</v>
      </c>
      <c r="E242" s="20"/>
      <c r="F242" s="20"/>
      <c r="G242" s="20"/>
      <c r="H242" s="214">
        <v>19</v>
      </c>
      <c r="I242" s="20"/>
      <c r="J242" s="20"/>
    </row>
    <row r="243" spans="1:10" ht="15">
      <c r="A243" s="20"/>
      <c r="B243" s="20"/>
      <c r="C243" s="20"/>
      <c r="D243" s="20" t="s">
        <v>208</v>
      </c>
      <c r="E243" s="20"/>
      <c r="F243" s="20"/>
      <c r="G243" s="20"/>
      <c r="H243" s="214">
        <v>0</v>
      </c>
      <c r="I243" s="20"/>
      <c r="J243" s="20"/>
    </row>
    <row r="244" spans="1:10" ht="15.75" thickBo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ht="15">
      <c r="A245" s="46"/>
      <c r="B245" s="394" t="s">
        <v>499</v>
      </c>
      <c r="C245" s="395"/>
      <c r="D245" s="395"/>
      <c r="E245" s="395"/>
      <c r="F245" s="395"/>
      <c r="G245" s="395"/>
      <c r="H245" s="395"/>
      <c r="I245" s="405">
        <f>C246+E246</f>
        <v>0</v>
      </c>
      <c r="J245" s="46"/>
    </row>
    <row r="246" spans="1:10" ht="15.75" thickBot="1">
      <c r="A246" s="46"/>
      <c r="B246" s="396" t="s">
        <v>500</v>
      </c>
      <c r="C246" s="404">
        <v>0</v>
      </c>
      <c r="D246" s="397" t="s">
        <v>501</v>
      </c>
      <c r="E246" s="404">
        <v>0</v>
      </c>
      <c r="F246" s="397" t="s">
        <v>502</v>
      </c>
      <c r="G246" s="397"/>
      <c r="H246" s="397"/>
      <c r="I246" s="398"/>
      <c r="J246" s="46"/>
    </row>
    <row r="247" spans="1:10" ht="9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5">
      <c r="A248" s="20"/>
      <c r="B248" s="214" t="s">
        <v>270</v>
      </c>
      <c r="C248" s="214"/>
      <c r="D248" s="214"/>
      <c r="E248" s="214"/>
      <c r="F248" s="214"/>
      <c r="G248" s="214"/>
      <c r="H248" s="214"/>
      <c r="I248" s="215">
        <f>(H218+H223)/I216*100</f>
        <v>84.29817605075337</v>
      </c>
      <c r="J248" s="20" t="s">
        <v>28</v>
      </c>
    </row>
    <row r="249" spans="1:10" ht="15">
      <c r="A249" s="20"/>
      <c r="B249" s="214" t="s">
        <v>271</v>
      </c>
      <c r="C249" s="214"/>
      <c r="D249" s="214"/>
      <c r="E249" s="214"/>
      <c r="F249" s="215">
        <f>H226/I216*100</f>
        <v>15.701823949246629</v>
      </c>
      <c r="G249" s="214" t="s">
        <v>272</v>
      </c>
      <c r="H249" s="214"/>
      <c r="I249" s="214"/>
      <c r="J249" s="20"/>
    </row>
    <row r="250" spans="1:10" ht="15">
      <c r="A250" s="20"/>
      <c r="B250" s="214" t="s">
        <v>273</v>
      </c>
      <c r="C250" s="214"/>
      <c r="D250" s="214"/>
      <c r="E250" s="214"/>
      <c r="F250" s="216">
        <f>H227/I216*100</f>
        <v>3.8858049167327517</v>
      </c>
      <c r="G250" s="214" t="s">
        <v>274</v>
      </c>
      <c r="H250" s="214"/>
      <c r="I250" s="215">
        <f>H228/I216*100</f>
        <v>11.816019032513877</v>
      </c>
      <c r="J250" s="20" t="s">
        <v>28</v>
      </c>
    </row>
    <row r="251" spans="1:10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5">
      <c r="A252" s="20"/>
      <c r="B252" s="20" t="s">
        <v>27</v>
      </c>
      <c r="C252" s="20"/>
      <c r="D252" s="20"/>
      <c r="E252" s="20"/>
      <c r="F252" s="20"/>
      <c r="G252" s="20"/>
      <c r="H252" s="20"/>
      <c r="I252" s="20"/>
      <c r="J252" s="20"/>
    </row>
    <row r="253" spans="1:10" ht="15">
      <c r="A253" s="20"/>
      <c r="B253" s="20" t="s">
        <v>279</v>
      </c>
      <c r="C253" s="20"/>
      <c r="D253" s="20"/>
      <c r="E253" s="20"/>
      <c r="F253" s="20"/>
      <c r="G253" s="20"/>
      <c r="H253" s="20"/>
      <c r="I253" s="20"/>
      <c r="J253" s="20"/>
    </row>
    <row r="254" spans="1:10" ht="12" customHeight="1">
      <c r="A254" s="20"/>
      <c r="B254" s="20" t="s">
        <v>280</v>
      </c>
      <c r="C254" s="20"/>
      <c r="D254" s="20"/>
      <c r="E254" s="20"/>
      <c r="F254" s="20"/>
      <c r="G254" s="20"/>
      <c r="H254" s="20"/>
      <c r="I254" s="20"/>
      <c r="J254" s="20"/>
    </row>
    <row r="255" spans="1:10" ht="15">
      <c r="A255" s="20"/>
      <c r="B255" s="20" t="s">
        <v>36</v>
      </c>
      <c r="C255" s="20"/>
      <c r="D255" s="20"/>
      <c r="E255" s="20"/>
      <c r="F255" s="20"/>
      <c r="G255" s="20"/>
      <c r="H255" s="20"/>
      <c r="I255" s="20"/>
      <c r="J255" s="20"/>
    </row>
    <row r="256" spans="1:10" ht="15">
      <c r="A256" s="39"/>
      <c r="B256" s="39"/>
      <c r="C256" s="39"/>
      <c r="D256" s="39"/>
      <c r="E256" s="39"/>
      <c r="F256" s="39"/>
      <c r="G256" s="39"/>
      <c r="H256" s="39"/>
      <c r="I256" s="20"/>
      <c r="J256" s="20"/>
    </row>
    <row r="257" spans="1:10" ht="15">
      <c r="A257" s="39"/>
      <c r="B257" s="39"/>
      <c r="C257" s="39"/>
      <c r="D257" s="39"/>
      <c r="E257" s="39"/>
      <c r="F257" s="39"/>
      <c r="G257" s="39"/>
      <c r="H257" s="39"/>
      <c r="I257" s="20"/>
      <c r="J257" s="20"/>
    </row>
    <row r="258" spans="1:10" ht="15">
      <c r="A258" s="39"/>
      <c r="B258" s="39"/>
      <c r="C258" s="39"/>
      <c r="D258" s="39"/>
      <c r="E258" s="39"/>
      <c r="F258" s="39"/>
      <c r="G258" s="39"/>
      <c r="H258" s="39"/>
      <c r="I258" s="20"/>
      <c r="J258" s="20"/>
    </row>
    <row r="259" spans="1:10" ht="15">
      <c r="A259" s="39"/>
      <c r="B259" s="39"/>
      <c r="C259" s="39"/>
      <c r="D259" s="39"/>
      <c r="E259" s="39"/>
      <c r="F259" s="39"/>
      <c r="G259" s="39"/>
      <c r="H259" s="39"/>
      <c r="I259" s="20"/>
      <c r="J259" s="20"/>
    </row>
    <row r="260" spans="1:10" ht="15">
      <c r="A260" s="39"/>
      <c r="B260" s="39"/>
      <c r="C260" s="39"/>
      <c r="D260" s="39"/>
      <c r="E260" s="39"/>
      <c r="F260" s="39"/>
      <c r="G260" s="39"/>
      <c r="H260" s="39"/>
      <c r="I260" s="20"/>
      <c r="J260" s="20"/>
    </row>
    <row r="261" spans="1:10" ht="15">
      <c r="A261" s="39"/>
      <c r="B261" s="39"/>
      <c r="C261" s="39"/>
      <c r="D261" s="39"/>
      <c r="E261" s="39"/>
      <c r="F261" s="39"/>
      <c r="G261" s="39"/>
      <c r="H261" s="39"/>
      <c r="I261" s="20"/>
      <c r="J261" s="20"/>
    </row>
    <row r="262" spans="1:10" ht="15">
      <c r="A262" s="39"/>
      <c r="B262" s="39"/>
      <c r="C262" s="39"/>
      <c r="D262" s="39"/>
      <c r="E262" s="39"/>
      <c r="F262" s="39"/>
      <c r="G262" s="39"/>
      <c r="H262" s="39"/>
      <c r="I262" s="20"/>
      <c r="J262" s="20"/>
    </row>
    <row r="263" spans="1:10" ht="15" hidden="1">
      <c r="A263" s="20"/>
      <c r="B263" s="49" t="s">
        <v>221</v>
      </c>
      <c r="C263" s="49"/>
      <c r="D263" s="49"/>
      <c r="E263" s="49"/>
      <c r="F263" s="49"/>
      <c r="G263" s="49"/>
      <c r="H263" s="49"/>
      <c r="I263" s="49"/>
      <c r="J263" s="20"/>
    </row>
    <row r="264" spans="1:10" ht="15" hidden="1">
      <c r="A264" s="20"/>
      <c r="B264" s="49" t="s">
        <v>222</v>
      </c>
      <c r="C264" s="49"/>
      <c r="D264" s="49"/>
      <c r="E264" s="49"/>
      <c r="F264" s="49"/>
      <c r="G264" s="49"/>
      <c r="H264" s="49"/>
      <c r="I264" s="49"/>
      <c r="J264" s="20"/>
    </row>
    <row r="265" spans="1:10" ht="15" hidden="1">
      <c r="A265" s="20"/>
      <c r="B265" s="49" t="s">
        <v>224</v>
      </c>
      <c r="C265" s="49"/>
      <c r="D265" s="49"/>
      <c r="E265" s="49"/>
      <c r="F265" s="49"/>
      <c r="G265" s="49"/>
      <c r="H265" s="49"/>
      <c r="I265" s="49"/>
      <c r="J265" s="20"/>
    </row>
    <row r="266" spans="1:10" ht="15" hidden="1">
      <c r="A266" s="20"/>
      <c r="B266" s="49" t="s">
        <v>223</v>
      </c>
      <c r="C266" s="49"/>
      <c r="D266" s="49"/>
      <c r="E266" s="49"/>
      <c r="F266" s="49"/>
      <c r="G266" s="49"/>
      <c r="H266" s="49"/>
      <c r="I266" s="49"/>
      <c r="J266" s="20"/>
    </row>
    <row r="267" spans="1:10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ht="12.75"/>
    <row r="270" ht="12.75">
      <c r="E270" s="15"/>
    </row>
    <row r="271" ht="12.75">
      <c r="E271" s="15"/>
    </row>
    <row r="272" ht="14.25">
      <c r="E272" s="21">
        <v>4</v>
      </c>
    </row>
    <row r="273" ht="12.75"/>
    <row r="274" ht="12.75"/>
    <row r="275" ht="12.75"/>
    <row r="276" ht="12.75"/>
    <row r="277" ht="12.75"/>
    <row r="278" spans="2:4" ht="15.75">
      <c r="B278" s="220" t="s">
        <v>96</v>
      </c>
      <c r="C278" s="220"/>
      <c r="D278" s="220"/>
    </row>
    <row r="279" ht="12.75"/>
    <row r="280" ht="12.75"/>
    <row r="281" ht="12.75"/>
    <row r="282" spans="1:10" ht="15">
      <c r="A282" s="20"/>
      <c r="B282" s="20" t="s">
        <v>19</v>
      </c>
      <c r="C282" s="20"/>
      <c r="D282" s="20"/>
      <c r="E282" s="20"/>
      <c r="F282" s="20"/>
      <c r="G282" s="20"/>
      <c r="H282" s="20"/>
      <c r="I282" s="20"/>
      <c r="J282" s="20"/>
    </row>
    <row r="283" spans="1:10" ht="15">
      <c r="A283" s="20"/>
      <c r="B283" s="20" t="s">
        <v>20</v>
      </c>
      <c r="C283" s="20"/>
      <c r="D283" s="20"/>
      <c r="E283" s="20"/>
      <c r="F283" s="20"/>
      <c r="G283" s="20"/>
      <c r="H283" s="20"/>
      <c r="I283" s="20"/>
      <c r="J283" s="20"/>
    </row>
    <row r="284" spans="1:10" ht="15">
      <c r="A284" s="20"/>
      <c r="B284" s="20" t="s">
        <v>21</v>
      </c>
      <c r="C284" s="20"/>
      <c r="D284" s="20"/>
      <c r="E284" s="20"/>
      <c r="F284" s="20"/>
      <c r="G284" s="20"/>
      <c r="H284" s="20"/>
      <c r="I284" s="20"/>
      <c r="J284" s="20"/>
    </row>
    <row r="285" spans="1:10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5">
      <c r="A287" s="20"/>
      <c r="B287" s="20" t="s">
        <v>22</v>
      </c>
      <c r="C287" s="20"/>
      <c r="D287" s="20"/>
      <c r="E287" s="20"/>
      <c r="F287" s="20"/>
      <c r="G287" s="20"/>
      <c r="H287" s="20"/>
      <c r="I287" s="20"/>
      <c r="J287" s="20"/>
    </row>
    <row r="288" spans="1:10" ht="15">
      <c r="A288" s="20"/>
      <c r="B288" s="20" t="s">
        <v>23</v>
      </c>
      <c r="C288" s="20"/>
      <c r="D288" s="20"/>
      <c r="E288" s="20"/>
      <c r="F288" s="20"/>
      <c r="G288" s="20"/>
      <c r="H288" s="20"/>
      <c r="I288" s="20"/>
      <c r="J288" s="20"/>
    </row>
    <row r="289" spans="1:10" ht="15">
      <c r="A289" s="20"/>
      <c r="B289" s="20" t="s">
        <v>24</v>
      </c>
      <c r="C289" s="20"/>
      <c r="D289" s="20"/>
      <c r="E289" s="20"/>
      <c r="F289" s="20"/>
      <c r="G289" s="20"/>
      <c r="H289" s="20"/>
      <c r="I289" s="20"/>
      <c r="J289" s="20"/>
    </row>
    <row r="290" spans="1:10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5">
      <c r="A294" s="20"/>
      <c r="B294" s="20" t="s">
        <v>37</v>
      </c>
      <c r="C294" s="20"/>
      <c r="D294" s="20"/>
      <c r="E294" s="20"/>
      <c r="F294" s="20"/>
      <c r="G294" s="20"/>
      <c r="H294" s="20"/>
      <c r="I294" s="20"/>
      <c r="J294" s="20"/>
    </row>
    <row r="295" spans="1:10" ht="15">
      <c r="A295" s="20"/>
      <c r="B295" s="20" t="s">
        <v>404</v>
      </c>
      <c r="C295" s="20"/>
      <c r="D295" s="20"/>
      <c r="E295" s="20"/>
      <c r="F295" s="20"/>
      <c r="G295" s="20"/>
      <c r="H295" s="20"/>
      <c r="I295" s="20"/>
      <c r="J295" s="20"/>
    </row>
    <row r="296" spans="1:10" ht="15">
      <c r="A296" s="20"/>
      <c r="B296" s="20" t="s">
        <v>329</v>
      </c>
      <c r="C296" s="20"/>
      <c r="D296" s="20"/>
      <c r="E296" s="20"/>
      <c r="F296" s="20"/>
      <c r="G296" s="20"/>
      <c r="H296" s="20"/>
      <c r="I296" s="20"/>
      <c r="J296" s="20"/>
    </row>
    <row r="297" spans="1:10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5">
      <c r="A299" s="20"/>
      <c r="B299" s="20" t="s">
        <v>406</v>
      </c>
      <c r="C299" s="20"/>
      <c r="D299" s="20"/>
      <c r="E299" s="20"/>
      <c r="F299" s="20"/>
      <c r="G299" s="20"/>
      <c r="H299" s="20"/>
      <c r="I299" s="20"/>
      <c r="J299" s="20"/>
    </row>
    <row r="300" spans="1:10" ht="15">
      <c r="A300" s="20"/>
      <c r="B300" s="20" t="s">
        <v>355</v>
      </c>
      <c r="C300" s="20"/>
      <c r="D300" s="20"/>
      <c r="E300" s="20" t="s">
        <v>405</v>
      </c>
      <c r="F300" s="20"/>
      <c r="G300" s="20"/>
      <c r="H300" s="20"/>
      <c r="I300" s="20"/>
      <c r="J300" s="20"/>
    </row>
    <row r="301" spans="1:10" ht="15">
      <c r="A301" s="20"/>
      <c r="B301" s="20" t="s">
        <v>356</v>
      </c>
      <c r="C301" s="20"/>
      <c r="D301" s="20"/>
      <c r="E301" s="20" t="s">
        <v>357</v>
      </c>
      <c r="F301" s="20"/>
      <c r="G301" s="20"/>
      <c r="H301" s="20"/>
      <c r="I301" s="20"/>
      <c r="J301" s="20"/>
    </row>
    <row r="302" spans="1:10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5.75">
      <c r="A303" s="20"/>
      <c r="B303" s="198" t="s">
        <v>367</v>
      </c>
      <c r="C303" s="198"/>
      <c r="D303" s="198"/>
      <c r="E303" s="198"/>
      <c r="F303" s="198"/>
      <c r="G303" s="198"/>
      <c r="H303" s="198"/>
      <c r="I303" s="198"/>
      <c r="J303" s="198"/>
    </row>
    <row r="304" spans="1:10" ht="15.75">
      <c r="A304" s="20"/>
      <c r="B304" s="198" t="s">
        <v>368</v>
      </c>
      <c r="C304" s="198"/>
      <c r="D304" s="198"/>
      <c r="E304" s="198"/>
      <c r="F304" s="198"/>
      <c r="G304" s="198"/>
      <c r="H304" s="198"/>
      <c r="I304" s="198"/>
      <c r="J304" s="198"/>
    </row>
    <row r="305" spans="1:10" ht="15.75">
      <c r="A305" s="20"/>
      <c r="B305" s="198" t="s">
        <v>358</v>
      </c>
      <c r="C305" s="198"/>
      <c r="D305" s="198"/>
      <c r="E305" s="198"/>
      <c r="F305" s="198"/>
      <c r="G305" s="198"/>
      <c r="H305" s="198"/>
      <c r="I305" s="198"/>
      <c r="J305" s="198"/>
    </row>
    <row r="306" spans="1:10" ht="15.75">
      <c r="A306" s="20"/>
      <c r="B306" s="198" t="s">
        <v>359</v>
      </c>
      <c r="C306" s="198"/>
      <c r="D306" s="198"/>
      <c r="E306" s="198"/>
      <c r="F306" s="198"/>
      <c r="G306" s="198"/>
      <c r="H306" s="198"/>
      <c r="I306" s="198"/>
      <c r="J306" s="198"/>
    </row>
    <row r="307" spans="1:10" ht="15.75">
      <c r="A307" s="20"/>
      <c r="B307" s="198" t="s">
        <v>360</v>
      </c>
      <c r="C307" s="198"/>
      <c r="D307" s="198"/>
      <c r="E307" s="198"/>
      <c r="F307" s="198"/>
      <c r="G307" s="198"/>
      <c r="H307" s="198"/>
      <c r="I307" s="198"/>
      <c r="J307" s="198"/>
    </row>
    <row r="308" spans="1:10" ht="15.75">
      <c r="A308" s="20"/>
      <c r="B308" s="198" t="s">
        <v>361</v>
      </c>
      <c r="C308" s="198"/>
      <c r="D308" s="198"/>
      <c r="E308" s="198"/>
      <c r="F308" s="198"/>
      <c r="G308" s="198"/>
      <c r="H308" s="198"/>
      <c r="I308" s="198"/>
      <c r="J308" s="198"/>
    </row>
    <row r="309" spans="1:10" ht="15.75">
      <c r="A309" s="20"/>
      <c r="B309" s="198" t="s">
        <v>362</v>
      </c>
      <c r="C309" s="198"/>
      <c r="D309" s="198"/>
      <c r="E309" s="198"/>
      <c r="F309" s="198"/>
      <c r="G309" s="198"/>
      <c r="H309" s="198"/>
      <c r="I309" s="198"/>
      <c r="J309" s="198"/>
    </row>
    <row r="310" spans="1:10" ht="15.75">
      <c r="A310" s="20"/>
      <c r="B310" s="198" t="s">
        <v>363</v>
      </c>
      <c r="C310" s="198"/>
      <c r="D310" s="198"/>
      <c r="E310" s="198"/>
      <c r="F310" s="198"/>
      <c r="G310" s="198"/>
      <c r="H310" s="198"/>
      <c r="I310" s="198"/>
      <c r="J310" s="198"/>
    </row>
    <row r="311" spans="1:10" ht="15.75">
      <c r="A311" s="20"/>
      <c r="B311" s="198" t="s">
        <v>364</v>
      </c>
      <c r="C311" s="198"/>
      <c r="D311" s="198"/>
      <c r="E311" s="198"/>
      <c r="F311" s="198"/>
      <c r="G311" s="198"/>
      <c r="H311" s="198"/>
      <c r="I311" s="198"/>
      <c r="J311" s="198"/>
    </row>
    <row r="312" spans="1:10" ht="15.75">
      <c r="A312" s="20"/>
      <c r="B312" s="198" t="s">
        <v>365</v>
      </c>
      <c r="C312" s="198"/>
      <c r="D312" s="198"/>
      <c r="E312" s="198"/>
      <c r="F312" s="198"/>
      <c r="G312" s="198"/>
      <c r="H312" s="198"/>
      <c r="I312" s="198"/>
      <c r="J312" s="198"/>
    </row>
    <row r="313" spans="1:10" ht="15.75">
      <c r="A313" s="20"/>
      <c r="B313" s="198" t="s">
        <v>366</v>
      </c>
      <c r="C313" s="198"/>
      <c r="D313" s="198"/>
      <c r="E313" s="198"/>
      <c r="F313" s="198"/>
      <c r="G313" s="198"/>
      <c r="H313" s="198"/>
      <c r="I313" s="198"/>
      <c r="J313" s="198"/>
    </row>
    <row r="314" spans="1:10" ht="15.75">
      <c r="A314" s="20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5">
      <c r="A322" s="20"/>
      <c r="E322" s="19">
        <v>5</v>
      </c>
      <c r="J322" s="20"/>
    </row>
    <row r="323" spans="2:7" ht="20.25">
      <c r="B323" s="23" t="s">
        <v>97</v>
      </c>
      <c r="C323" s="23"/>
      <c r="D323" s="23"/>
      <c r="E323" s="23"/>
      <c r="F323" s="23"/>
      <c r="G323" s="18"/>
    </row>
    <row r="324" spans="2:9" ht="15.75">
      <c r="B324" s="220" t="s">
        <v>98</v>
      </c>
      <c r="C324" s="220"/>
      <c r="D324" s="220"/>
      <c r="E324" s="220"/>
      <c r="F324" s="24"/>
      <c r="G324" s="20"/>
      <c r="H324" s="20"/>
      <c r="I324" s="20"/>
    </row>
    <row r="325" spans="2:9" ht="15.75">
      <c r="B325" s="16"/>
      <c r="C325" s="16"/>
      <c r="D325" s="16"/>
      <c r="E325" s="16"/>
      <c r="F325" s="24"/>
      <c r="G325" s="20"/>
      <c r="H325" s="20"/>
      <c r="I325" s="20"/>
    </row>
    <row r="326" spans="2:9" ht="15.75">
      <c r="B326" s="16"/>
      <c r="C326" s="16"/>
      <c r="D326" s="16"/>
      <c r="E326" s="16"/>
      <c r="F326" s="24"/>
      <c r="G326" s="20"/>
      <c r="H326" s="20"/>
      <c r="I326" s="20"/>
    </row>
    <row r="327" spans="1:10" ht="15">
      <c r="A327" s="20"/>
      <c r="B327" s="20" t="s">
        <v>514</v>
      </c>
      <c r="C327" s="20"/>
      <c r="D327" s="20"/>
      <c r="E327" s="20"/>
      <c r="F327" s="20"/>
      <c r="G327" s="20"/>
      <c r="H327" s="20"/>
      <c r="I327" s="20"/>
      <c r="J327" s="20"/>
    </row>
    <row r="328" spans="1:10" ht="15">
      <c r="A328" s="20"/>
      <c r="B328" s="221">
        <f>'[3]6А-КАПАЦИТЕТ-UKUPNO'!$F$93</f>
        <v>17043</v>
      </c>
      <c r="C328" s="20" t="s">
        <v>373</v>
      </c>
      <c r="D328" s="20"/>
      <c r="E328" s="20"/>
      <c r="F328" s="20"/>
      <c r="G328" s="20"/>
      <c r="H328" s="221">
        <f>'[3]6-KАПАЦИТЕТ-RFZO '!$F$94</f>
        <v>15389</v>
      </c>
      <c r="I328" s="20"/>
      <c r="J328" s="20"/>
    </row>
    <row r="329" spans="1:10" ht="15">
      <c r="A329" s="20" t="s">
        <v>339</v>
      </c>
      <c r="B329" s="195"/>
      <c r="C329" s="153"/>
      <c r="D329" s="153"/>
      <c r="E329" s="196"/>
      <c r="F329" s="153"/>
      <c r="G329" s="46"/>
      <c r="H329" s="46"/>
      <c r="I329" s="46"/>
      <c r="J329" s="20"/>
    </row>
    <row r="330" spans="1:10" ht="10.5" customHeight="1">
      <c r="A330" s="20"/>
      <c r="B330" s="39"/>
      <c r="C330" s="39"/>
      <c r="D330" s="39"/>
      <c r="E330" s="39"/>
      <c r="F330" s="39"/>
      <c r="G330" s="39"/>
      <c r="H330" s="20"/>
      <c r="I330" s="20"/>
      <c r="J330" s="20"/>
    </row>
    <row r="331" spans="1:10" ht="15">
      <c r="A331" s="20"/>
      <c r="B331" s="20" t="s">
        <v>281</v>
      </c>
      <c r="C331" s="20"/>
      <c r="D331" s="20"/>
      <c r="E331" s="20"/>
      <c r="F331" s="20"/>
      <c r="G331" s="20"/>
      <c r="H331" s="20"/>
      <c r="I331" s="20"/>
      <c r="J331" s="20"/>
    </row>
    <row r="332" spans="1:10" ht="15">
      <c r="A332" s="20"/>
      <c r="B332" s="212">
        <f>H328/B328*100</f>
        <v>90.29513583289327</v>
      </c>
      <c r="C332" s="46" t="s">
        <v>349</v>
      </c>
      <c r="D332" s="46"/>
      <c r="E332" s="194"/>
      <c r="F332" s="46"/>
      <c r="G332" s="46"/>
      <c r="H332" s="46"/>
      <c r="I332" s="20"/>
      <c r="J332" s="20"/>
    </row>
    <row r="333" spans="1:10" ht="15">
      <c r="A333" s="20"/>
      <c r="B333" s="47"/>
      <c r="C333" s="46"/>
      <c r="D333" s="46"/>
      <c r="E333" s="46"/>
      <c r="F333" s="46"/>
      <c r="G333" s="46"/>
      <c r="H333" s="46"/>
      <c r="I333" s="20"/>
      <c r="J333" s="20"/>
    </row>
    <row r="334" spans="1:10" ht="13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2:8" ht="32.25" customHeight="1">
      <c r="B335" s="20"/>
      <c r="C335" s="451" t="s">
        <v>85</v>
      </c>
      <c r="D335" s="451"/>
      <c r="E335" s="354" t="s">
        <v>506</v>
      </c>
      <c r="F335" s="406" t="s">
        <v>515</v>
      </c>
      <c r="G335" s="408" t="s">
        <v>504</v>
      </c>
      <c r="H335" s="25"/>
    </row>
    <row r="336" spans="3:11" s="26" customFormat="1" ht="9" customHeight="1">
      <c r="C336" s="439">
        <v>1</v>
      </c>
      <c r="D336" s="439"/>
      <c r="E336" s="27">
        <v>3</v>
      </c>
      <c r="F336" s="226">
        <v>4</v>
      </c>
      <c r="G336" s="27">
        <v>7</v>
      </c>
      <c r="K336" s="334"/>
    </row>
    <row r="337" spans="2:8" ht="15">
      <c r="B337" s="20"/>
      <c r="C337" s="428" t="s">
        <v>282</v>
      </c>
      <c r="D337" s="428"/>
      <c r="E337" s="164">
        <v>19620</v>
      </c>
      <c r="F337" s="213">
        <f>H328</f>
        <v>15389</v>
      </c>
      <c r="G337" s="52">
        <f>F337/E337*100</f>
        <v>78.43527013251784</v>
      </c>
      <c r="H337" s="20"/>
    </row>
    <row r="338" spans="2:8" ht="15">
      <c r="B338" s="20"/>
      <c r="C338" s="428" t="s">
        <v>289</v>
      </c>
      <c r="D338" s="428"/>
      <c r="E338" s="164">
        <v>19925</v>
      </c>
      <c r="F338" s="213">
        <f>B328</f>
        <v>17043</v>
      </c>
      <c r="G338" s="52">
        <f>F338/E338*100</f>
        <v>85.5357590966123</v>
      </c>
      <c r="H338" s="20"/>
    </row>
    <row r="339" spans="1:10" ht="15.75" customHeight="1">
      <c r="A339" s="255"/>
      <c r="B339" s="255"/>
      <c r="C339" s="255"/>
      <c r="D339" s="255"/>
      <c r="E339" s="255"/>
      <c r="F339" s="255"/>
      <c r="G339" s="255"/>
      <c r="H339" s="255"/>
      <c r="I339" s="255"/>
      <c r="J339" s="255"/>
    </row>
    <row r="340" spans="1:10" ht="10.5" customHeight="1">
      <c r="A340" s="255"/>
      <c r="B340" s="255"/>
      <c r="C340" s="255"/>
      <c r="D340" s="255"/>
      <c r="E340" s="255"/>
      <c r="F340" s="255"/>
      <c r="G340" s="255"/>
      <c r="H340" s="255"/>
      <c r="I340" s="255"/>
      <c r="J340" s="255"/>
    </row>
    <row r="341" spans="1:10" ht="15">
      <c r="A341" s="20"/>
      <c r="B341" s="21" t="s">
        <v>290</v>
      </c>
      <c r="C341" s="21"/>
      <c r="D341" s="21"/>
      <c r="E341" s="21"/>
      <c r="F341" s="21"/>
      <c r="G341" s="21"/>
      <c r="H341" s="21"/>
      <c r="I341" s="20"/>
      <c r="J341" s="20"/>
    </row>
    <row r="342" spans="1:10" ht="15">
      <c r="A342" s="20"/>
      <c r="B342" s="28" t="s">
        <v>47</v>
      </c>
      <c r="C342" s="438" t="s">
        <v>70</v>
      </c>
      <c r="D342" s="438"/>
      <c r="E342" s="438"/>
      <c r="F342" s="223">
        <v>1842</v>
      </c>
      <c r="G342" s="438" t="s">
        <v>87</v>
      </c>
      <c r="H342" s="438"/>
      <c r="I342" s="160">
        <f>F342/F361*100</f>
        <v>10.807956345713784</v>
      </c>
      <c r="J342" s="8" t="s">
        <v>28</v>
      </c>
    </row>
    <row r="343" spans="1:10" ht="15">
      <c r="A343" s="20"/>
      <c r="B343" s="28" t="s">
        <v>48</v>
      </c>
      <c r="C343" s="438" t="s">
        <v>139</v>
      </c>
      <c r="D343" s="438"/>
      <c r="E343" s="438"/>
      <c r="F343" s="223">
        <v>3189</v>
      </c>
      <c r="G343" s="438" t="s">
        <v>87</v>
      </c>
      <c r="H343" s="438"/>
      <c r="I343" s="160">
        <f>F343/F361*100</f>
        <v>18.71149445520155</v>
      </c>
      <c r="J343" s="8" t="s">
        <v>28</v>
      </c>
    </row>
    <row r="344" spans="1:10" ht="15">
      <c r="A344" s="20"/>
      <c r="B344" s="28" t="s">
        <v>50</v>
      </c>
      <c r="C344" s="438" t="s">
        <v>209</v>
      </c>
      <c r="D344" s="438"/>
      <c r="E344" s="438"/>
      <c r="F344" s="223">
        <v>1060</v>
      </c>
      <c r="G344" s="438" t="s">
        <v>87</v>
      </c>
      <c r="H344" s="438"/>
      <c r="I344" s="160">
        <f>F344/F361*100</f>
        <v>6.2195622836355104</v>
      </c>
      <c r="J344" s="8" t="s">
        <v>28</v>
      </c>
    </row>
    <row r="345" spans="1:10" ht="15">
      <c r="A345" s="20"/>
      <c r="B345" s="28" t="s">
        <v>51</v>
      </c>
      <c r="C345" s="438" t="s">
        <v>210</v>
      </c>
      <c r="D345" s="438"/>
      <c r="E345" s="438"/>
      <c r="F345" s="223">
        <v>933</v>
      </c>
      <c r="G345" s="438" t="s">
        <v>87</v>
      </c>
      <c r="H345" s="438"/>
      <c r="I345" s="160">
        <f>F345/F361*100</f>
        <v>5.474388311916916</v>
      </c>
      <c r="J345" s="8" t="s">
        <v>28</v>
      </c>
    </row>
    <row r="346" spans="1:10" ht="15">
      <c r="A346" s="20"/>
      <c r="B346" s="28" t="s">
        <v>52</v>
      </c>
      <c r="C346" s="438" t="s">
        <v>140</v>
      </c>
      <c r="D346" s="438"/>
      <c r="E346" s="438"/>
      <c r="F346" s="223">
        <v>1157</v>
      </c>
      <c r="G346" s="438" t="s">
        <v>87</v>
      </c>
      <c r="H346" s="438"/>
      <c r="I346" s="160">
        <f>F346/F361*100</f>
        <v>6.7887109077040435</v>
      </c>
      <c r="J346" s="8" t="s">
        <v>28</v>
      </c>
    </row>
    <row r="347" spans="1:10" ht="15">
      <c r="A347" s="20"/>
      <c r="B347" s="28" t="s">
        <v>88</v>
      </c>
      <c r="C347" s="438" t="s">
        <v>138</v>
      </c>
      <c r="D347" s="438"/>
      <c r="E347" s="438"/>
      <c r="F347" s="223">
        <v>638</v>
      </c>
      <c r="G347" s="438" t="s">
        <v>87</v>
      </c>
      <c r="H347" s="438"/>
      <c r="I347" s="160">
        <f>F347/F361*100</f>
        <v>3.743472393357977</v>
      </c>
      <c r="J347" s="8" t="s">
        <v>28</v>
      </c>
    </row>
    <row r="348" spans="1:10" ht="15">
      <c r="A348" s="20"/>
      <c r="B348" s="28" t="s">
        <v>89</v>
      </c>
      <c r="C348" s="438" t="s">
        <v>369</v>
      </c>
      <c r="D348" s="438"/>
      <c r="E348" s="438"/>
      <c r="F348" s="223">
        <v>840</v>
      </c>
      <c r="G348" s="438" t="s">
        <v>87</v>
      </c>
      <c r="H348" s="438"/>
      <c r="I348" s="160">
        <f>F348/F361*100</f>
        <v>4.928709734201725</v>
      </c>
      <c r="J348" s="8" t="s">
        <v>28</v>
      </c>
    </row>
    <row r="349" spans="1:10" ht="15">
      <c r="A349" s="20"/>
      <c r="B349" s="28" t="s">
        <v>90</v>
      </c>
      <c r="C349" s="438" t="s">
        <v>75</v>
      </c>
      <c r="D349" s="438"/>
      <c r="E349" s="438"/>
      <c r="F349" s="223">
        <v>504</v>
      </c>
      <c r="G349" s="438" t="s">
        <v>87</v>
      </c>
      <c r="H349" s="438"/>
      <c r="I349" s="160">
        <f>F349/F361*100</f>
        <v>2.957225840521035</v>
      </c>
      <c r="J349" s="8" t="s">
        <v>28</v>
      </c>
    </row>
    <row r="350" spans="1:10" ht="15">
      <c r="A350" s="20"/>
      <c r="B350" s="28" t="s">
        <v>91</v>
      </c>
      <c r="C350" s="438" t="s">
        <v>211</v>
      </c>
      <c r="D350" s="438"/>
      <c r="E350" s="438"/>
      <c r="F350" s="223">
        <v>191</v>
      </c>
      <c r="G350" s="438" t="s">
        <v>87</v>
      </c>
      <c r="H350" s="438"/>
      <c r="I350" s="160">
        <f>F350/F361*100</f>
        <v>1.1206947133720588</v>
      </c>
      <c r="J350" s="8" t="s">
        <v>28</v>
      </c>
    </row>
    <row r="351" spans="1:10" ht="15">
      <c r="A351" s="20"/>
      <c r="B351" s="28" t="s">
        <v>92</v>
      </c>
      <c r="C351" s="438" t="s">
        <v>136</v>
      </c>
      <c r="D351" s="438"/>
      <c r="E351" s="438"/>
      <c r="F351" s="223">
        <v>632</v>
      </c>
      <c r="G351" s="438" t="s">
        <v>87</v>
      </c>
      <c r="H351" s="438"/>
      <c r="I351" s="160">
        <f>F351/F361*100</f>
        <v>3.708267323827964</v>
      </c>
      <c r="J351" s="8" t="s">
        <v>28</v>
      </c>
    </row>
    <row r="352" spans="1:10" ht="15">
      <c r="A352" s="20"/>
      <c r="B352" s="28" t="s">
        <v>93</v>
      </c>
      <c r="C352" s="438" t="s">
        <v>212</v>
      </c>
      <c r="D352" s="438"/>
      <c r="E352" s="438"/>
      <c r="F352" s="223">
        <v>312</v>
      </c>
      <c r="G352" s="438" t="s">
        <v>87</v>
      </c>
      <c r="H352" s="438"/>
      <c r="I352" s="160">
        <f>F352/F361*100</f>
        <v>1.8306636155606408</v>
      </c>
      <c r="J352" s="8" t="s">
        <v>28</v>
      </c>
    </row>
    <row r="353" spans="1:10" ht="15">
      <c r="A353" s="20"/>
      <c r="B353" s="28" t="s">
        <v>94</v>
      </c>
      <c r="C353" s="438" t="s">
        <v>71</v>
      </c>
      <c r="D353" s="438"/>
      <c r="E353" s="438"/>
      <c r="F353" s="223">
        <v>3261</v>
      </c>
      <c r="G353" s="438" t="s">
        <v>87</v>
      </c>
      <c r="H353" s="438"/>
      <c r="I353" s="160">
        <f>F353/F361*100</f>
        <v>19.133955289561698</v>
      </c>
      <c r="J353" s="8" t="s">
        <v>28</v>
      </c>
    </row>
    <row r="354" spans="1:10" ht="15">
      <c r="A354" s="20"/>
      <c r="B354" s="28" t="s">
        <v>175</v>
      </c>
      <c r="C354" s="438" t="s">
        <v>213</v>
      </c>
      <c r="D354" s="438"/>
      <c r="E354" s="438"/>
      <c r="F354" s="223">
        <v>920</v>
      </c>
      <c r="G354" s="438" t="s">
        <v>87</v>
      </c>
      <c r="H354" s="438"/>
      <c r="I354" s="160">
        <f>F354/F361*100</f>
        <v>5.398110661268556</v>
      </c>
      <c r="J354" s="8" t="s">
        <v>28</v>
      </c>
    </row>
    <row r="355" spans="1:10" ht="15">
      <c r="A355" s="20"/>
      <c r="B355" s="28" t="s">
        <v>177</v>
      </c>
      <c r="C355" s="438" t="s">
        <v>73</v>
      </c>
      <c r="D355" s="438"/>
      <c r="E355" s="438"/>
      <c r="F355" s="223">
        <v>263</v>
      </c>
      <c r="G355" s="438" t="s">
        <v>87</v>
      </c>
      <c r="H355" s="438"/>
      <c r="I355" s="160">
        <f>F355/F361*100</f>
        <v>1.5431555477322068</v>
      </c>
      <c r="J355" s="8" t="s">
        <v>28</v>
      </c>
    </row>
    <row r="356" spans="1:10" ht="15">
      <c r="A356" s="20"/>
      <c r="B356" s="28" t="s">
        <v>179</v>
      </c>
      <c r="C356" s="438" t="s">
        <v>142</v>
      </c>
      <c r="D356" s="438"/>
      <c r="E356" s="438"/>
      <c r="F356" s="223">
        <v>400</v>
      </c>
      <c r="G356" s="438" t="s">
        <v>87</v>
      </c>
      <c r="H356" s="438"/>
      <c r="I356" s="160">
        <f>F356/F361*100</f>
        <v>2.3470046353341547</v>
      </c>
      <c r="J356" s="8" t="s">
        <v>28</v>
      </c>
    </row>
    <row r="357" spans="1:10" ht="15">
      <c r="A357" s="20"/>
      <c r="B357" s="28" t="s">
        <v>180</v>
      </c>
      <c r="C357" s="438" t="s">
        <v>214</v>
      </c>
      <c r="D357" s="438"/>
      <c r="E357" s="438"/>
      <c r="F357" s="223">
        <v>331</v>
      </c>
      <c r="G357" s="438" t="s">
        <v>87</v>
      </c>
      <c r="H357" s="438"/>
      <c r="I357" s="160">
        <f>F357/F361*100</f>
        <v>1.9421463357390132</v>
      </c>
      <c r="J357" s="8" t="s">
        <v>28</v>
      </c>
    </row>
    <row r="358" spans="1:10" ht="15">
      <c r="A358" s="20"/>
      <c r="B358" s="28" t="s">
        <v>182</v>
      </c>
      <c r="C358" s="438" t="s">
        <v>72</v>
      </c>
      <c r="D358" s="438"/>
      <c r="E358" s="438"/>
      <c r="F358" s="223">
        <v>372</v>
      </c>
      <c r="G358" s="438" t="s">
        <v>87</v>
      </c>
      <c r="H358" s="438"/>
      <c r="I358" s="160">
        <f>F358/F361*100</f>
        <v>2.182714310860764</v>
      </c>
      <c r="J358" s="8" t="s">
        <v>28</v>
      </c>
    </row>
    <row r="359" spans="1:10" ht="15">
      <c r="A359" s="20"/>
      <c r="B359" s="30" t="s">
        <v>183</v>
      </c>
      <c r="C359" s="461" t="s">
        <v>74</v>
      </c>
      <c r="D359" s="461"/>
      <c r="E359" s="461"/>
      <c r="F359" s="223">
        <v>198</v>
      </c>
      <c r="G359" s="438" t="s">
        <v>87</v>
      </c>
      <c r="H359" s="438"/>
      <c r="I359" s="160">
        <f>F359/F361*100</f>
        <v>1.1617672944904065</v>
      </c>
      <c r="J359" s="8" t="s">
        <v>28</v>
      </c>
    </row>
    <row r="360" spans="1:10" ht="15.75" thickBot="1">
      <c r="A360" s="20"/>
      <c r="B360" s="30" t="s">
        <v>225</v>
      </c>
      <c r="C360" s="461" t="s">
        <v>215</v>
      </c>
      <c r="D360" s="461"/>
      <c r="E360" s="461"/>
      <c r="F360" s="223">
        <v>0</v>
      </c>
      <c r="G360" s="438" t="s">
        <v>87</v>
      </c>
      <c r="H360" s="438"/>
      <c r="I360" s="160">
        <f>F360/F361*100</f>
        <v>0</v>
      </c>
      <c r="J360" s="8" t="s">
        <v>28</v>
      </c>
    </row>
    <row r="361" spans="1:9" ht="16.5" thickBot="1" thickTop="1">
      <c r="A361" s="20"/>
      <c r="B361" s="161"/>
      <c r="C361" s="455" t="s">
        <v>291</v>
      </c>
      <c r="D361" s="455"/>
      <c r="E361" s="455"/>
      <c r="F361" s="187">
        <f>SUM(F342:F360)</f>
        <v>17043</v>
      </c>
      <c r="G361" s="162"/>
      <c r="H361" s="162"/>
      <c r="I361" s="163">
        <f>SUM(I342:I360)</f>
        <v>100</v>
      </c>
    </row>
    <row r="362" spans="1:9" ht="15.75" thickTop="1">
      <c r="A362" s="20"/>
      <c r="B362" s="30"/>
      <c r="C362" s="20"/>
      <c r="D362" s="20"/>
      <c r="E362" s="20"/>
      <c r="F362" s="155"/>
      <c r="G362" s="11"/>
      <c r="H362" s="11"/>
      <c r="I362" s="29"/>
    </row>
    <row r="363" spans="1:9" ht="15" customHeight="1" thickBot="1">
      <c r="A363" s="20"/>
      <c r="B363" s="30"/>
      <c r="C363" s="20"/>
      <c r="D363" s="20"/>
      <c r="E363" s="20"/>
      <c r="F363" s="155"/>
      <c r="G363" s="11"/>
      <c r="H363" s="11"/>
      <c r="I363" s="29"/>
    </row>
    <row r="364" spans="1:9" ht="30.75" customHeight="1" thickBot="1">
      <c r="A364" s="20"/>
      <c r="B364" s="458" t="s">
        <v>498</v>
      </c>
      <c r="C364" s="459"/>
      <c r="D364" s="459"/>
      <c r="E364" s="459"/>
      <c r="F364" s="459"/>
      <c r="G364" s="459"/>
      <c r="H364" s="459"/>
      <c r="I364" s="460"/>
    </row>
    <row r="365" spans="1:9" ht="15" customHeight="1">
      <c r="A365" s="20"/>
      <c r="B365" s="30"/>
      <c r="C365" s="20"/>
      <c r="D365" s="20"/>
      <c r="E365" s="20"/>
      <c r="F365" s="155"/>
      <c r="G365" s="11"/>
      <c r="H365" s="11"/>
      <c r="I365" s="29"/>
    </row>
    <row r="366" spans="1:9" ht="15" customHeight="1">
      <c r="A366" s="20"/>
      <c r="B366" s="30"/>
      <c r="C366" s="20" t="s">
        <v>329</v>
      </c>
      <c r="D366" s="20"/>
      <c r="E366" s="20"/>
      <c r="F366" s="155"/>
      <c r="G366" s="11"/>
      <c r="H366" s="11"/>
      <c r="I366" s="29"/>
    </row>
    <row r="367" spans="1:9" ht="15" customHeight="1">
      <c r="A367" s="20"/>
      <c r="B367" s="30"/>
      <c r="C367" s="20"/>
      <c r="D367" s="20"/>
      <c r="E367" s="20"/>
      <c r="F367" s="155"/>
      <c r="G367" s="11"/>
      <c r="H367" s="11"/>
      <c r="I367" s="29"/>
    </row>
    <row r="368" spans="1:9" ht="15" customHeight="1">
      <c r="A368" s="20"/>
      <c r="B368" s="30"/>
      <c r="C368" s="20"/>
      <c r="D368" s="20"/>
      <c r="E368" s="20"/>
      <c r="F368" s="155"/>
      <c r="G368" s="11"/>
      <c r="H368" s="11"/>
      <c r="I368" s="29"/>
    </row>
    <row r="369" spans="1:9" ht="15" customHeight="1">
      <c r="A369" s="20"/>
      <c r="B369" s="30"/>
      <c r="C369" s="20"/>
      <c r="D369" s="20"/>
      <c r="E369" s="20"/>
      <c r="F369" s="155"/>
      <c r="G369" s="11"/>
      <c r="H369" s="11"/>
      <c r="I369" s="29"/>
    </row>
    <row r="370" spans="1:9" ht="15" customHeight="1">
      <c r="A370" s="20"/>
      <c r="B370" s="30"/>
      <c r="C370" s="20"/>
      <c r="D370" s="20"/>
      <c r="E370" s="20"/>
      <c r="F370" s="155"/>
      <c r="G370" s="11"/>
      <c r="H370" s="11"/>
      <c r="I370" s="29"/>
    </row>
    <row r="371" spans="1:9" ht="15" customHeight="1">
      <c r="A371" s="20"/>
      <c r="B371" s="30"/>
      <c r="C371" s="20"/>
      <c r="D371" s="20"/>
      <c r="E371" s="20"/>
      <c r="F371" s="155"/>
      <c r="G371" s="11"/>
      <c r="H371" s="11"/>
      <c r="I371" s="29"/>
    </row>
    <row r="372" spans="1:9" ht="15" customHeight="1">
      <c r="A372" s="20"/>
      <c r="B372" s="30"/>
      <c r="C372" s="20"/>
      <c r="D372" s="20"/>
      <c r="E372" s="20"/>
      <c r="F372" s="155"/>
      <c r="G372" s="11"/>
      <c r="H372" s="11"/>
      <c r="I372" s="29"/>
    </row>
    <row r="373" spans="1:9" ht="15" customHeight="1">
      <c r="A373" s="20"/>
      <c r="B373" s="30"/>
      <c r="C373" s="20"/>
      <c r="D373" s="20"/>
      <c r="E373" s="20"/>
      <c r="F373" s="155"/>
      <c r="G373" s="11"/>
      <c r="H373" s="11"/>
      <c r="I373" s="29"/>
    </row>
    <row r="374" spans="1:9" ht="15" customHeight="1">
      <c r="A374" s="20"/>
      <c r="B374" s="30"/>
      <c r="C374" s="20"/>
      <c r="D374" s="20"/>
      <c r="E374" s="20"/>
      <c r="F374" s="155"/>
      <c r="G374" s="11"/>
      <c r="H374" s="11"/>
      <c r="I374" s="29"/>
    </row>
    <row r="375" spans="1:9" ht="15" customHeight="1">
      <c r="A375" s="20"/>
      <c r="B375" s="30"/>
      <c r="C375" s="20"/>
      <c r="D375" s="20"/>
      <c r="E375" s="20"/>
      <c r="F375" s="155"/>
      <c r="G375" s="11"/>
      <c r="H375" s="11"/>
      <c r="I375" s="29"/>
    </row>
    <row r="376" spans="1:9" ht="15" customHeight="1">
      <c r="A376" s="20"/>
      <c r="B376" s="30"/>
      <c r="C376" s="20"/>
      <c r="D376" s="20"/>
      <c r="E376" s="154" t="s">
        <v>278</v>
      </c>
      <c r="F376" s="155"/>
      <c r="G376" s="11"/>
      <c r="H376" s="11"/>
      <c r="I376" s="29"/>
    </row>
    <row r="377" spans="1:9" ht="15" customHeight="1">
      <c r="A377" s="20"/>
      <c r="B377" s="30"/>
      <c r="C377" s="20"/>
      <c r="D377" s="20"/>
      <c r="E377" s="154"/>
      <c r="F377" s="155"/>
      <c r="G377" s="11"/>
      <c r="H377" s="11"/>
      <c r="I377" s="29"/>
    </row>
    <row r="378" spans="1:9" ht="15">
      <c r="A378" s="20"/>
      <c r="B378" s="30"/>
      <c r="C378" s="20"/>
      <c r="D378" s="20"/>
      <c r="E378" s="154"/>
      <c r="F378" s="155"/>
      <c r="G378" s="11"/>
      <c r="H378" s="11"/>
      <c r="I378" s="29"/>
    </row>
    <row r="379" spans="1:9" ht="15">
      <c r="A379" s="20"/>
      <c r="B379" s="30"/>
      <c r="C379" s="20"/>
      <c r="D379" s="20"/>
      <c r="E379" s="154"/>
      <c r="F379" s="155"/>
      <c r="G379" s="11"/>
      <c r="H379" s="11"/>
      <c r="I379" s="29"/>
    </row>
    <row r="380" spans="1:9" ht="15">
      <c r="A380" s="20"/>
      <c r="B380" s="30"/>
      <c r="C380" s="20"/>
      <c r="D380" s="20"/>
      <c r="E380" s="154"/>
      <c r="F380" s="155"/>
      <c r="G380" s="11"/>
      <c r="H380" s="11"/>
      <c r="I380" s="29"/>
    </row>
    <row r="381" spans="1:9" ht="15">
      <c r="A381" s="20"/>
      <c r="B381" s="30"/>
      <c r="C381" s="20"/>
      <c r="D381" s="20"/>
      <c r="E381" s="154"/>
      <c r="F381" s="155"/>
      <c r="G381" s="11"/>
      <c r="H381" s="11"/>
      <c r="I381" s="29"/>
    </row>
    <row r="382" spans="1:9" ht="15">
      <c r="A382" s="20"/>
      <c r="B382" s="30"/>
      <c r="C382" s="20"/>
      <c r="D382" s="20"/>
      <c r="E382" s="20"/>
      <c r="F382" s="155"/>
      <c r="G382" s="11"/>
      <c r="H382" s="11"/>
      <c r="I382" s="29"/>
    </row>
    <row r="383" spans="1:9" ht="15">
      <c r="A383" s="20"/>
      <c r="B383" s="30"/>
      <c r="C383" s="20"/>
      <c r="D383" s="20"/>
      <c r="E383" s="20"/>
      <c r="F383" s="155"/>
      <c r="G383" s="11"/>
      <c r="H383" s="11"/>
      <c r="I383" s="29"/>
    </row>
    <row r="384" spans="1:10" ht="15">
      <c r="A384" s="20"/>
      <c r="B384" s="20" t="s">
        <v>232</v>
      </c>
      <c r="C384" s="20"/>
      <c r="D384" s="20"/>
      <c r="E384" s="20"/>
      <c r="F384" s="221">
        <f>F361</f>
        <v>17043</v>
      </c>
      <c r="G384" s="20" t="s">
        <v>338</v>
      </c>
      <c r="H384" s="20"/>
      <c r="I384" s="20"/>
      <c r="J384" s="20"/>
    </row>
    <row r="385" spans="1:10" ht="15">
      <c r="A385" s="20"/>
      <c r="B385" s="214" t="s">
        <v>516</v>
      </c>
      <c r="C385" s="214"/>
      <c r="D385" s="214"/>
      <c r="E385" s="214"/>
      <c r="F385" s="214"/>
      <c r="G385" s="214"/>
      <c r="H385" s="221">
        <v>1445</v>
      </c>
      <c r="I385" s="214" t="s">
        <v>233</v>
      </c>
      <c r="J385" s="20"/>
    </row>
    <row r="386" spans="1:10" ht="15">
      <c r="A386" s="20"/>
      <c r="B386" s="20" t="s">
        <v>509</v>
      </c>
      <c r="C386" s="20"/>
      <c r="D386" s="20"/>
      <c r="E386" s="20"/>
      <c r="F386" s="20"/>
      <c r="G386" s="20"/>
      <c r="H386" s="20"/>
      <c r="I386" s="20"/>
      <c r="J386" s="20"/>
    </row>
    <row r="387" spans="1:10" ht="15">
      <c r="A387" s="20"/>
      <c r="B387" s="214" t="s">
        <v>275</v>
      </c>
      <c r="C387" s="222">
        <f>F384/640</f>
        <v>26.6296875</v>
      </c>
      <c r="D387" s="214" t="s">
        <v>233</v>
      </c>
      <c r="E387" s="20"/>
      <c r="F387" s="20"/>
      <c r="G387" s="20"/>
      <c r="H387" s="20"/>
      <c r="I387" s="20"/>
      <c r="J387" s="20"/>
    </row>
    <row r="388" spans="1:10" ht="15">
      <c r="A388" s="20"/>
      <c r="B388" s="214" t="s">
        <v>292</v>
      </c>
      <c r="C388" s="214"/>
      <c r="D388" s="214"/>
      <c r="E388" s="214"/>
      <c r="F388" s="214"/>
      <c r="G388" s="222">
        <f>F384/365</f>
        <v>46.69315068493151</v>
      </c>
      <c r="H388" s="214" t="s">
        <v>233</v>
      </c>
      <c r="I388" s="214"/>
      <c r="J388" s="20"/>
    </row>
    <row r="389" spans="1:10" ht="7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26.25" customHeight="1">
      <c r="A390" s="152"/>
      <c r="B390" s="156"/>
      <c r="C390" s="156"/>
      <c r="D390" s="156"/>
      <c r="E390" s="156"/>
      <c r="F390" s="156"/>
      <c r="G390" s="156"/>
      <c r="H390" s="156"/>
      <c r="I390" s="156"/>
      <c r="J390" s="156"/>
    </row>
    <row r="391" spans="1:10" ht="100.5" customHeight="1">
      <c r="A391" s="20"/>
      <c r="B391" s="492" t="s">
        <v>411</v>
      </c>
      <c r="C391" s="492"/>
      <c r="D391" s="492"/>
      <c r="E391" s="492"/>
      <c r="F391" s="492"/>
      <c r="G391" s="492"/>
      <c r="H391" s="492"/>
      <c r="I391" s="492"/>
      <c r="J391" s="339"/>
    </row>
    <row r="392" spans="1:10" ht="14.25" customHeight="1">
      <c r="A392" s="20"/>
      <c r="B392" s="339"/>
      <c r="C392" s="339"/>
      <c r="D392" s="339"/>
      <c r="E392" s="339"/>
      <c r="F392" s="339"/>
      <c r="G392" s="339"/>
      <c r="H392" s="339"/>
      <c r="I392" s="339"/>
      <c r="J392" s="339"/>
    </row>
    <row r="393" spans="1:16" ht="106.5" customHeight="1">
      <c r="A393" s="20"/>
      <c r="B393" s="489" t="s">
        <v>538</v>
      </c>
      <c r="C393" s="489"/>
      <c r="D393" s="489"/>
      <c r="E393" s="489"/>
      <c r="F393" s="489"/>
      <c r="G393" s="489"/>
      <c r="H393" s="489"/>
      <c r="I393" s="489"/>
      <c r="J393" s="290"/>
      <c r="K393" s="290"/>
      <c r="L393" s="290"/>
      <c r="M393" s="290"/>
      <c r="N393" s="290"/>
      <c r="O393" s="290"/>
      <c r="P393" s="290"/>
    </row>
    <row r="394" spans="1:16" ht="15" customHeight="1">
      <c r="A394" s="20"/>
      <c r="B394" s="420"/>
      <c r="C394" s="420"/>
      <c r="D394" s="420"/>
      <c r="E394" s="420"/>
      <c r="F394" s="420"/>
      <c r="G394" s="420"/>
      <c r="H394" s="420"/>
      <c r="I394" s="420"/>
      <c r="J394" s="290"/>
      <c r="K394" s="290"/>
      <c r="L394" s="290"/>
      <c r="M394" s="290"/>
      <c r="N394" s="290"/>
      <c r="O394" s="290"/>
      <c r="P394" s="290"/>
    </row>
    <row r="395" spans="1:15" ht="88.5" customHeight="1">
      <c r="A395" s="285"/>
      <c r="B395" s="489" t="s">
        <v>510</v>
      </c>
      <c r="C395" s="489"/>
      <c r="D395" s="489"/>
      <c r="E395" s="489"/>
      <c r="F395" s="489"/>
      <c r="G395" s="489"/>
      <c r="H395" s="489"/>
      <c r="I395" s="489"/>
      <c r="J395" s="290"/>
      <c r="K395" s="290"/>
      <c r="L395" s="290"/>
      <c r="M395" s="290"/>
      <c r="N395" s="290"/>
      <c r="O395" s="290"/>
    </row>
    <row r="396" spans="1:10" ht="15.75" customHeight="1">
      <c r="A396" s="285"/>
      <c r="B396" s="457"/>
      <c r="C396" s="457"/>
      <c r="D396" s="457"/>
      <c r="E396" s="457"/>
      <c r="F396" s="457"/>
      <c r="G396" s="457"/>
      <c r="H396" s="457"/>
      <c r="I396" s="457"/>
      <c r="J396" s="286"/>
    </row>
    <row r="397" spans="1:10" ht="37.5" customHeight="1">
      <c r="A397" s="285"/>
      <c r="B397" s="286"/>
      <c r="C397" s="286"/>
      <c r="D397" s="286"/>
      <c r="E397" s="286"/>
      <c r="F397" s="286"/>
      <c r="G397" s="286"/>
      <c r="H397" s="286"/>
      <c r="I397" s="286"/>
      <c r="J397" s="286"/>
    </row>
    <row r="398" spans="1:10" ht="15">
      <c r="A398" s="20"/>
      <c r="B398" s="20"/>
      <c r="C398" s="20"/>
      <c r="D398" s="20"/>
      <c r="E398" s="21"/>
      <c r="F398" s="20"/>
      <c r="G398" s="20"/>
      <c r="H398" s="20"/>
      <c r="I398" s="20"/>
      <c r="J398" s="20"/>
    </row>
    <row r="399" spans="1:10" ht="15">
      <c r="A399" s="20"/>
      <c r="B399" s="20"/>
      <c r="C399" s="20"/>
      <c r="D399" s="20"/>
      <c r="E399" s="21"/>
      <c r="F399" s="20"/>
      <c r="G399" s="20"/>
      <c r="H399" s="20"/>
      <c r="I399" s="20"/>
      <c r="J399" s="20"/>
    </row>
    <row r="400" spans="1:10" ht="15">
      <c r="A400" s="20"/>
      <c r="B400" s="20"/>
      <c r="C400" s="20"/>
      <c r="D400" s="20"/>
      <c r="E400" s="21"/>
      <c r="F400" s="20"/>
      <c r="G400" s="20"/>
      <c r="H400" s="20"/>
      <c r="I400" s="20"/>
      <c r="J400" s="20"/>
    </row>
    <row r="401" spans="1:10" ht="15">
      <c r="A401" s="20"/>
      <c r="B401" s="20"/>
      <c r="C401" s="20"/>
      <c r="D401" s="20"/>
      <c r="E401" s="21"/>
      <c r="F401" s="20"/>
      <c r="G401" s="20"/>
      <c r="H401" s="20"/>
      <c r="I401" s="20"/>
      <c r="J401" s="20"/>
    </row>
    <row r="402" spans="1:10" ht="15">
      <c r="A402" s="20"/>
      <c r="B402" s="20"/>
      <c r="C402" s="20"/>
      <c r="D402" s="20"/>
      <c r="E402" s="21"/>
      <c r="F402" s="20"/>
      <c r="G402" s="20"/>
      <c r="H402" s="20"/>
      <c r="I402" s="20"/>
      <c r="J402" s="20"/>
    </row>
    <row r="403" spans="1:10" ht="15">
      <c r="A403" s="20"/>
      <c r="B403" s="20"/>
      <c r="C403" s="20"/>
      <c r="D403" s="20"/>
      <c r="E403" s="21"/>
      <c r="F403" s="20"/>
      <c r="G403" s="20"/>
      <c r="H403" s="20"/>
      <c r="I403" s="20"/>
      <c r="J403" s="20"/>
    </row>
    <row r="404" spans="1:10" ht="15">
      <c r="A404" s="20"/>
      <c r="B404" s="20"/>
      <c r="C404" s="20"/>
      <c r="D404" s="20"/>
      <c r="E404" s="21">
        <v>6</v>
      </c>
      <c r="F404" s="20"/>
      <c r="G404" s="20"/>
      <c r="H404" s="20"/>
      <c r="I404" s="20"/>
      <c r="J404" s="20"/>
    </row>
    <row r="405" spans="1:10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5.75">
      <c r="A407" s="20"/>
      <c r="B407" s="220" t="s">
        <v>99</v>
      </c>
      <c r="C407" s="220"/>
      <c r="D407" s="220"/>
      <c r="E407" s="16"/>
      <c r="F407" s="20"/>
      <c r="G407" s="20"/>
      <c r="H407" s="20"/>
      <c r="I407" s="20"/>
      <c r="J407" s="20"/>
    </row>
    <row r="408" spans="1:10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5">
      <c r="A410" s="20"/>
      <c r="B410" s="20" t="s">
        <v>517</v>
      </c>
      <c r="C410" s="20"/>
      <c r="D410" s="20"/>
      <c r="E410" s="20"/>
      <c r="F410" s="20"/>
      <c r="G410" s="20"/>
      <c r="H410" s="20"/>
      <c r="I410" s="20"/>
      <c r="J410" s="20"/>
    </row>
    <row r="411" spans="1:10" ht="15">
      <c r="A411" s="20"/>
      <c r="B411" s="221">
        <f>F423</f>
        <v>114950</v>
      </c>
      <c r="C411" s="214" t="s">
        <v>293</v>
      </c>
      <c r="D411" s="214"/>
      <c r="E411" s="214"/>
      <c r="F411" s="214"/>
      <c r="G411" s="214"/>
      <c r="H411" s="214"/>
      <c r="I411" s="214"/>
      <c r="J411" s="20"/>
    </row>
    <row r="412" spans="1:10" ht="15">
      <c r="A412" s="20"/>
      <c r="B412" s="221">
        <f>F422</f>
        <v>102997</v>
      </c>
      <c r="C412" s="214" t="s">
        <v>294</v>
      </c>
      <c r="D412" s="214"/>
      <c r="E412" s="214"/>
      <c r="F412" s="214"/>
      <c r="G412" s="214"/>
      <c r="H412" s="214"/>
      <c r="I412" s="214"/>
      <c r="J412" s="20"/>
    </row>
    <row r="413" spans="1:10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5">
      <c r="A415" s="20"/>
      <c r="B415" s="20" t="s">
        <v>283</v>
      </c>
      <c r="C415" s="20"/>
      <c r="D415" s="20"/>
      <c r="E415" s="20"/>
      <c r="F415" s="20"/>
      <c r="G415" s="20"/>
      <c r="H415" s="20"/>
      <c r="I415" s="20"/>
      <c r="J415" s="20"/>
    </row>
    <row r="416" spans="1:10" ht="15">
      <c r="A416" s="20"/>
      <c r="B416" s="212">
        <f>B412/B411*100</f>
        <v>89.60156589821662</v>
      </c>
      <c r="C416" s="46" t="s">
        <v>28</v>
      </c>
      <c r="D416" s="46"/>
      <c r="E416" s="46"/>
      <c r="F416" s="46"/>
      <c r="G416" s="46"/>
      <c r="H416" s="46"/>
      <c r="I416" s="20"/>
      <c r="J416" s="20"/>
    </row>
    <row r="417" spans="1:10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2:8" ht="32.25" customHeight="1">
      <c r="B420" s="20"/>
      <c r="C420" s="451" t="s">
        <v>85</v>
      </c>
      <c r="D420" s="451"/>
      <c r="E420" s="354" t="s">
        <v>506</v>
      </c>
      <c r="F420" s="406" t="s">
        <v>515</v>
      </c>
      <c r="G420" s="408" t="s">
        <v>504</v>
      </c>
      <c r="H420" s="25"/>
    </row>
    <row r="421" spans="3:11" s="26" customFormat="1" ht="9" customHeight="1">
      <c r="C421" s="439">
        <v>1</v>
      </c>
      <c r="D421" s="439"/>
      <c r="E421" s="27">
        <v>3</v>
      </c>
      <c r="F421" s="226">
        <v>4</v>
      </c>
      <c r="G421" s="27">
        <v>7</v>
      </c>
      <c r="K421" s="334"/>
    </row>
    <row r="422" spans="2:8" ht="15">
      <c r="B422" s="20"/>
      <c r="C422" s="428" t="s">
        <v>282</v>
      </c>
      <c r="D422" s="428"/>
      <c r="E422" s="164">
        <v>139582</v>
      </c>
      <c r="F422" s="213">
        <f>'[3]6-KАПАЦИТЕТ-RFZO '!$I$94</f>
        <v>102997</v>
      </c>
      <c r="G422" s="52">
        <f>F422/E422*100</f>
        <v>73.78960037827227</v>
      </c>
      <c r="H422" s="20"/>
    </row>
    <row r="423" spans="2:8" ht="15">
      <c r="B423" s="20"/>
      <c r="C423" s="428" t="s">
        <v>295</v>
      </c>
      <c r="D423" s="428"/>
      <c r="E423" s="164">
        <v>140969</v>
      </c>
      <c r="F423" s="213">
        <f>'[3]6А-КАПАЦИТЕТ-UKUPNO'!$I$93</f>
        <v>114950</v>
      </c>
      <c r="G423" s="52">
        <f>F423/E423*100</f>
        <v>81.5427505338053</v>
      </c>
      <c r="H423" s="20"/>
    </row>
    <row r="424" spans="1:10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5">
      <c r="A428" s="20"/>
      <c r="B428" s="20" t="s">
        <v>296</v>
      </c>
      <c r="C428" s="20"/>
      <c r="D428" s="20"/>
      <c r="E428" s="20"/>
      <c r="F428" s="20"/>
      <c r="G428" s="20"/>
      <c r="H428" s="20"/>
      <c r="I428" s="20"/>
      <c r="J428" s="20"/>
    </row>
    <row r="429" spans="1:10" ht="15">
      <c r="A429" s="20"/>
      <c r="B429" s="20" t="s">
        <v>100</v>
      </c>
      <c r="C429" s="20"/>
      <c r="D429" s="20"/>
      <c r="E429" s="20"/>
      <c r="F429" s="20"/>
      <c r="G429" s="20"/>
      <c r="H429" s="20"/>
      <c r="I429" s="20"/>
      <c r="J429" s="20"/>
    </row>
    <row r="430" spans="1:10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ht="15">
      <c r="A433" s="20"/>
      <c r="B433" s="17" t="s">
        <v>101</v>
      </c>
      <c r="C433" s="8" t="s">
        <v>104</v>
      </c>
      <c r="F433" s="224">
        <f>'[3]6А-КАПАЦИТЕТ-UKUPNO'!$I$94</f>
        <v>20481</v>
      </c>
      <c r="G433" s="53" t="s">
        <v>105</v>
      </c>
      <c r="H433" s="160">
        <f>F433/F436*100</f>
        <v>17.81731187472814</v>
      </c>
      <c r="I433" s="8" t="s">
        <v>28</v>
      </c>
      <c r="J433" s="20"/>
    </row>
    <row r="434" spans="1:10" ht="15">
      <c r="A434" s="20"/>
      <c r="B434" s="17" t="s">
        <v>102</v>
      </c>
      <c r="C434" s="8" t="s">
        <v>106</v>
      </c>
      <c r="F434" s="224">
        <f>'[3]6А-КАПАЦИТЕТ-UKUPNO'!$I$95</f>
        <v>30896</v>
      </c>
      <c r="G434" s="53" t="s">
        <v>105</v>
      </c>
      <c r="H434" s="160">
        <f>F434/F436*100</f>
        <v>26.877772944758593</v>
      </c>
      <c r="I434" s="8" t="s">
        <v>28</v>
      </c>
      <c r="J434" s="20"/>
    </row>
    <row r="435" spans="1:10" ht="15">
      <c r="A435" s="20"/>
      <c r="B435" s="17" t="s">
        <v>103</v>
      </c>
      <c r="C435" s="31" t="s">
        <v>107</v>
      </c>
      <c r="D435" s="31"/>
      <c r="E435" s="31"/>
      <c r="F435" s="225">
        <f>'[3]6А-КАПАЦИТЕТ-UKUPNO'!$I$96</f>
        <v>63573</v>
      </c>
      <c r="G435" s="38" t="s">
        <v>105</v>
      </c>
      <c r="H435" s="160">
        <f>F435/F436*100</f>
        <v>55.30491518051327</v>
      </c>
      <c r="I435" s="7" t="s">
        <v>28</v>
      </c>
      <c r="J435" s="20"/>
    </row>
    <row r="436" spans="1:10" ht="15">
      <c r="A436" s="20"/>
      <c r="C436" s="15" t="s">
        <v>108</v>
      </c>
      <c r="D436" s="15"/>
      <c r="E436" s="15"/>
      <c r="F436" s="165">
        <f>SUM(F433:F435)</f>
        <v>114950</v>
      </c>
      <c r="G436" s="54" t="s">
        <v>105</v>
      </c>
      <c r="H436" s="166">
        <f>SUM(H433:H435)</f>
        <v>100</v>
      </c>
      <c r="I436" s="32" t="s">
        <v>28</v>
      </c>
      <c r="J436" s="20"/>
    </row>
    <row r="437" spans="1:10" ht="15">
      <c r="A437" s="20"/>
      <c r="C437" s="15"/>
      <c r="D437" s="15"/>
      <c r="E437" s="15"/>
      <c r="F437" s="15"/>
      <c r="G437" s="15"/>
      <c r="H437" s="15"/>
      <c r="I437" s="15"/>
      <c r="J437" s="20"/>
    </row>
    <row r="438" spans="1:10" ht="15">
      <c r="A438" s="20"/>
      <c r="C438" s="15"/>
      <c r="D438" s="15"/>
      <c r="E438" s="15"/>
      <c r="F438" s="15"/>
      <c r="G438" s="15"/>
      <c r="H438" s="15"/>
      <c r="I438" s="15"/>
      <c r="J438" s="20"/>
    </row>
    <row r="439" spans="1:10" ht="15">
      <c r="A439" s="20"/>
      <c r="C439" s="15"/>
      <c r="D439" s="15"/>
      <c r="E439" s="15"/>
      <c r="F439" s="15"/>
      <c r="G439" s="15"/>
      <c r="H439" s="15"/>
      <c r="I439" s="15"/>
      <c r="J439" s="20"/>
    </row>
    <row r="440" spans="1:10" ht="15">
      <c r="A440" s="20"/>
      <c r="C440" s="15"/>
      <c r="D440" s="15"/>
      <c r="E440" s="15"/>
      <c r="F440" s="15"/>
      <c r="G440" s="15"/>
      <c r="H440" s="15"/>
      <c r="I440" s="15"/>
      <c r="J440" s="20"/>
    </row>
    <row r="441" spans="1:10" ht="15">
      <c r="A441" s="20"/>
      <c r="C441" s="15"/>
      <c r="D441" s="15"/>
      <c r="E441" s="15"/>
      <c r="F441" s="15"/>
      <c r="G441" s="15"/>
      <c r="H441" s="15"/>
      <c r="I441" s="15"/>
      <c r="J441" s="20"/>
    </row>
    <row r="442" spans="1:10" ht="15">
      <c r="A442" s="20"/>
      <c r="C442" s="15"/>
      <c r="D442" s="15"/>
      <c r="E442" s="15"/>
      <c r="F442" s="15"/>
      <c r="G442" s="15"/>
      <c r="H442" s="15"/>
      <c r="I442" s="15"/>
      <c r="J442" s="20"/>
    </row>
    <row r="443" spans="1:10" ht="15">
      <c r="A443" s="20"/>
      <c r="C443" s="15"/>
      <c r="D443" s="15"/>
      <c r="E443" s="15"/>
      <c r="F443" s="15"/>
      <c r="G443" s="15"/>
      <c r="H443" s="15"/>
      <c r="I443" s="15"/>
      <c r="J443" s="20"/>
    </row>
    <row r="444" spans="1:10" ht="15">
      <c r="A444" s="20"/>
      <c r="C444" s="15"/>
      <c r="D444" s="15"/>
      <c r="E444" s="15"/>
      <c r="F444" s="15"/>
      <c r="G444" s="15"/>
      <c r="H444" s="15"/>
      <c r="I444" s="15"/>
      <c r="J444" s="20"/>
    </row>
    <row r="445" spans="1:10" ht="18.75">
      <c r="A445" s="20"/>
      <c r="B445" s="20"/>
      <c r="C445" s="20"/>
      <c r="D445" s="18"/>
      <c r="E445" s="18"/>
      <c r="F445" s="18"/>
      <c r="G445" s="18"/>
      <c r="H445" s="20"/>
      <c r="I445" s="20"/>
      <c r="J445" s="20"/>
    </row>
    <row r="446" spans="1:10" ht="15">
      <c r="A446" s="20"/>
      <c r="C446" s="15"/>
      <c r="D446" s="15"/>
      <c r="E446" s="15"/>
      <c r="F446" s="15"/>
      <c r="G446" s="15"/>
      <c r="H446" s="15"/>
      <c r="I446" s="15"/>
      <c r="J446" s="20"/>
    </row>
    <row r="447" spans="1:10" ht="15">
      <c r="A447" s="20"/>
      <c r="C447" s="15"/>
      <c r="D447" s="15"/>
      <c r="E447" s="15"/>
      <c r="F447" s="15"/>
      <c r="G447" s="15"/>
      <c r="H447" s="15"/>
      <c r="I447" s="15"/>
      <c r="J447" s="20"/>
    </row>
    <row r="448" spans="1:10" ht="15">
      <c r="A448" s="20"/>
      <c r="C448" s="15"/>
      <c r="D448" s="15"/>
      <c r="E448" s="15"/>
      <c r="F448" s="15"/>
      <c r="G448" s="15"/>
      <c r="H448" s="15"/>
      <c r="I448" s="15"/>
      <c r="J448" s="20"/>
    </row>
    <row r="449" spans="1:10" ht="15">
      <c r="A449" s="20"/>
      <c r="C449" s="15"/>
      <c r="D449" s="15"/>
      <c r="E449" s="15"/>
      <c r="F449" s="15"/>
      <c r="G449" s="15"/>
      <c r="H449" s="15"/>
      <c r="I449" s="15"/>
      <c r="J449" s="20"/>
    </row>
    <row r="450" spans="1:10" ht="15">
      <c r="A450" s="20"/>
      <c r="C450" s="15"/>
      <c r="D450" s="15"/>
      <c r="E450" s="15"/>
      <c r="F450" s="15"/>
      <c r="G450" s="15"/>
      <c r="H450" s="15"/>
      <c r="I450" s="15"/>
      <c r="J450" s="20"/>
    </row>
    <row r="451" spans="1:10" ht="15">
      <c r="A451" s="20"/>
      <c r="C451" s="15"/>
      <c r="D451" s="15"/>
      <c r="E451" s="15"/>
      <c r="F451" s="15"/>
      <c r="G451" s="15"/>
      <c r="H451" s="15"/>
      <c r="I451" s="15"/>
      <c r="J451" s="20"/>
    </row>
    <row r="452" spans="1:10" ht="15">
      <c r="A452" s="20"/>
      <c r="C452" s="15"/>
      <c r="D452" s="15"/>
      <c r="E452" s="15"/>
      <c r="F452" s="15"/>
      <c r="G452" s="15"/>
      <c r="H452" s="15"/>
      <c r="I452" s="15"/>
      <c r="J452" s="20"/>
    </row>
    <row r="453" spans="1:10" ht="15">
      <c r="A453" s="20"/>
      <c r="C453" s="15"/>
      <c r="D453" s="15"/>
      <c r="E453" s="15"/>
      <c r="F453" s="15"/>
      <c r="G453" s="15"/>
      <c r="H453" s="15"/>
      <c r="I453" s="15"/>
      <c r="J453" s="20"/>
    </row>
    <row r="454" spans="1:10" ht="15">
      <c r="A454" s="20"/>
      <c r="C454" s="15"/>
      <c r="D454" s="15"/>
      <c r="E454" s="15"/>
      <c r="F454" s="15"/>
      <c r="G454" s="15"/>
      <c r="H454" s="15"/>
      <c r="I454" s="15"/>
      <c r="J454" s="20"/>
    </row>
    <row r="455" spans="1:10" ht="15">
      <c r="A455" s="20"/>
      <c r="B455" s="20"/>
      <c r="C455" s="20"/>
      <c r="D455" s="20"/>
      <c r="E455" s="15">
        <v>7</v>
      </c>
      <c r="F455" s="20"/>
      <c r="G455" s="20"/>
      <c r="H455" s="20"/>
      <c r="I455" s="20"/>
      <c r="J455" s="20"/>
    </row>
    <row r="456" spans="1:10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ht="15.75">
      <c r="A457" s="20"/>
      <c r="B457" s="220" t="s">
        <v>109</v>
      </c>
      <c r="C457" s="220"/>
      <c r="D457" s="220"/>
      <c r="E457" s="220"/>
      <c r="F457" s="16"/>
      <c r="G457" s="20"/>
      <c r="H457" s="20"/>
      <c r="I457" s="20"/>
      <c r="J457" s="20"/>
    </row>
    <row r="458" spans="1:10" ht="15">
      <c r="A458" s="20"/>
      <c r="B458" s="20"/>
      <c r="C458" s="20"/>
      <c r="D458" s="20"/>
      <c r="E458" s="19"/>
      <c r="F458" s="20"/>
      <c r="G458" s="20"/>
      <c r="H458" s="20"/>
      <c r="I458" s="20"/>
      <c r="J458" s="20"/>
    </row>
    <row r="459" spans="2:9" ht="15">
      <c r="B459" s="20" t="s">
        <v>518</v>
      </c>
      <c r="C459" s="20"/>
      <c r="D459" s="20"/>
      <c r="E459" s="20"/>
      <c r="F459" s="20"/>
      <c r="G459" s="20"/>
      <c r="H459" s="20"/>
      <c r="I459" s="20"/>
    </row>
    <row r="460" spans="2:9" ht="15">
      <c r="B460" s="212">
        <f>F466</f>
        <v>6.74</v>
      </c>
      <c r="C460" s="20" t="s">
        <v>297</v>
      </c>
      <c r="D460" s="20"/>
      <c r="E460" s="20"/>
      <c r="F460" s="20"/>
      <c r="G460" s="20"/>
      <c r="H460" s="20"/>
      <c r="I460" s="20"/>
    </row>
    <row r="461" spans="2:9" ht="15">
      <c r="B461" s="212">
        <f>F465</f>
        <v>6.69</v>
      </c>
      <c r="C461" s="20" t="s">
        <v>298</v>
      </c>
      <c r="D461" s="20"/>
      <c r="E461" s="20"/>
      <c r="F461" s="20"/>
      <c r="G461" s="20"/>
      <c r="H461" s="20"/>
      <c r="I461" s="20"/>
    </row>
    <row r="462" spans="1:10" ht="1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2:8" ht="33" customHeight="1">
      <c r="B463" s="20"/>
      <c r="C463" s="428" t="s">
        <v>85</v>
      </c>
      <c r="D463" s="428"/>
      <c r="E463" s="354" t="s">
        <v>506</v>
      </c>
      <c r="F463" s="406" t="s">
        <v>515</v>
      </c>
      <c r="G463" s="408" t="s">
        <v>504</v>
      </c>
      <c r="H463" s="25"/>
    </row>
    <row r="464" spans="3:11" s="26" customFormat="1" ht="9" customHeight="1">
      <c r="C464" s="440">
        <v>1</v>
      </c>
      <c r="D464" s="440"/>
      <c r="E464" s="409">
        <v>2</v>
      </c>
      <c r="F464" s="410">
        <v>3</v>
      </c>
      <c r="G464" s="409">
        <v>4</v>
      </c>
      <c r="K464" s="334"/>
    </row>
    <row r="465" spans="2:8" ht="15">
      <c r="B465" s="20"/>
      <c r="C465" s="428" t="s">
        <v>284</v>
      </c>
      <c r="D465" s="428"/>
      <c r="E465" s="52">
        <v>7.11</v>
      </c>
      <c r="F465" s="227">
        <v>6.69</v>
      </c>
      <c r="G465" s="407">
        <f>E465-F465</f>
        <v>0.41999999999999993</v>
      </c>
      <c r="H465" s="20"/>
    </row>
    <row r="466" spans="2:8" ht="15">
      <c r="B466" s="20"/>
      <c r="C466" s="428" t="s">
        <v>295</v>
      </c>
      <c r="D466" s="428"/>
      <c r="E466" s="52">
        <v>7.07</v>
      </c>
      <c r="F466" s="227">
        <v>6.74</v>
      </c>
      <c r="G466" s="407">
        <f>E466-F466</f>
        <v>0.33000000000000007</v>
      </c>
      <c r="H466" s="20"/>
    </row>
    <row r="467" spans="1:10" ht="15">
      <c r="A467" s="20"/>
      <c r="B467" s="33"/>
      <c r="C467" s="33"/>
      <c r="D467" s="34"/>
      <c r="E467" s="34"/>
      <c r="F467" s="34"/>
      <c r="G467" s="34"/>
      <c r="H467" s="34"/>
      <c r="I467" s="34"/>
      <c r="J467" s="20"/>
    </row>
    <row r="468" spans="1:10" ht="1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2:11" s="16" customFormat="1" ht="15.75">
      <c r="B469" s="220" t="s">
        <v>110</v>
      </c>
      <c r="C469" s="220"/>
      <c r="D469" s="220"/>
      <c r="E469" s="220"/>
      <c r="K469" s="170"/>
    </row>
    <row r="470" spans="1:10" ht="1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ht="15">
      <c r="A471" s="20"/>
      <c r="B471" s="20" t="s">
        <v>111</v>
      </c>
      <c r="C471" s="20"/>
      <c r="D471" s="20"/>
      <c r="E471" s="20"/>
      <c r="F471" s="20"/>
      <c r="G471" s="20"/>
      <c r="H471" s="20"/>
      <c r="I471" s="20"/>
      <c r="J471" s="20"/>
    </row>
    <row r="472" spans="1:10" ht="15">
      <c r="A472" s="20"/>
      <c r="B472" s="20" t="s">
        <v>112</v>
      </c>
      <c r="C472" s="20"/>
      <c r="D472" s="20"/>
      <c r="E472" s="20"/>
      <c r="F472" s="20"/>
      <c r="G472" s="20"/>
      <c r="H472" s="20"/>
      <c r="I472" s="20"/>
      <c r="J472" s="20"/>
    </row>
    <row r="473" spans="1:10" ht="15">
      <c r="A473" s="20"/>
      <c r="B473" s="20" t="s">
        <v>113</v>
      </c>
      <c r="C473" s="20"/>
      <c r="D473" s="20"/>
      <c r="E473" s="20"/>
      <c r="F473" s="20"/>
      <c r="G473" s="20"/>
      <c r="H473" s="20"/>
      <c r="I473" s="20"/>
      <c r="J473" s="20"/>
    </row>
    <row r="474" spans="1:10" ht="1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ht="15">
      <c r="A475" s="20"/>
      <c r="B475" s="20" t="s">
        <v>114</v>
      </c>
      <c r="C475" s="20"/>
      <c r="D475" s="20"/>
      <c r="E475" s="20"/>
      <c r="F475" s="20"/>
      <c r="G475" s="20"/>
      <c r="H475" s="20"/>
      <c r="I475" s="20"/>
      <c r="J475" s="20"/>
    </row>
    <row r="476" spans="1:10" ht="15">
      <c r="A476" s="20"/>
      <c r="B476" s="20" t="s">
        <v>407</v>
      </c>
      <c r="C476" s="20"/>
      <c r="D476" s="20"/>
      <c r="E476" s="20"/>
      <c r="F476" s="20"/>
      <c r="G476" s="20"/>
      <c r="H476" s="20"/>
      <c r="I476" s="20"/>
      <c r="J476" s="20"/>
    </row>
    <row r="477" spans="1:10" ht="15">
      <c r="A477" s="20"/>
      <c r="B477" s="20" t="s">
        <v>285</v>
      </c>
      <c r="C477" s="20"/>
      <c r="D477" s="20"/>
      <c r="E477" s="20"/>
      <c r="F477" s="20"/>
      <c r="G477" s="20"/>
      <c r="H477" s="20"/>
      <c r="I477" s="20"/>
      <c r="J477" s="20"/>
    </row>
    <row r="478" spans="1:10" ht="15">
      <c r="A478" s="20"/>
      <c r="B478" s="20" t="s">
        <v>343</v>
      </c>
      <c r="C478" s="20"/>
      <c r="D478" s="20"/>
      <c r="E478" s="20"/>
      <c r="F478" s="20"/>
      <c r="G478" s="20"/>
      <c r="H478" s="20"/>
      <c r="I478" s="20"/>
      <c r="J478" s="20"/>
    </row>
    <row r="479" spans="1:10" ht="15">
      <c r="A479" s="20"/>
      <c r="B479" s="20" t="s">
        <v>115</v>
      </c>
      <c r="C479" s="20"/>
      <c r="D479" s="20"/>
      <c r="E479" s="20"/>
      <c r="F479" s="20"/>
      <c r="G479" s="20"/>
      <c r="H479" s="20"/>
      <c r="I479" s="20"/>
      <c r="J479" s="20"/>
    </row>
    <row r="480" spans="1:10" ht="1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ht="15">
      <c r="A481" s="20"/>
      <c r="B481" s="20" t="s">
        <v>519</v>
      </c>
      <c r="C481" s="20"/>
      <c r="D481" s="20"/>
      <c r="E481" s="20"/>
      <c r="F481" s="20"/>
      <c r="G481" s="20"/>
      <c r="H481" s="20"/>
      <c r="I481" s="20"/>
      <c r="J481" s="20"/>
    </row>
    <row r="482" spans="1:10" ht="15">
      <c r="A482" s="20"/>
      <c r="B482" s="219" t="s">
        <v>507</v>
      </c>
      <c r="C482" s="214"/>
      <c r="D482" s="214"/>
      <c r="E482" s="212">
        <f>B411/365/640*100</f>
        <v>49.20804794520547</v>
      </c>
      <c r="F482" s="20" t="s">
        <v>28</v>
      </c>
      <c r="G482" s="20"/>
      <c r="H482" s="20"/>
      <c r="I482" s="20"/>
      <c r="J482" s="20"/>
    </row>
    <row r="483" spans="1:10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ht="15">
      <c r="A484" s="20"/>
      <c r="B484" s="214" t="s">
        <v>299</v>
      </c>
      <c r="C484" s="214"/>
      <c r="D484" s="214"/>
      <c r="E484" s="222">
        <f>B411/365</f>
        <v>314.93150684931504</v>
      </c>
      <c r="F484" s="214" t="s">
        <v>400</v>
      </c>
      <c r="G484" s="214"/>
      <c r="H484" s="222">
        <f>640-E484</f>
        <v>325.06849315068496</v>
      </c>
      <c r="I484" s="214" t="s">
        <v>344</v>
      </c>
      <c r="J484" s="20"/>
    </row>
    <row r="485" spans="1:10" ht="15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ht="15">
      <c r="A486" s="20"/>
      <c r="B486" s="20" t="s">
        <v>350</v>
      </c>
      <c r="C486" s="20"/>
      <c r="D486" s="20"/>
      <c r="E486" s="20"/>
      <c r="F486" s="20"/>
      <c r="G486" s="20"/>
      <c r="H486" s="20"/>
      <c r="I486" s="20"/>
      <c r="J486" s="20"/>
    </row>
    <row r="487" spans="1:10" ht="15">
      <c r="A487" s="20"/>
      <c r="B487" s="214" t="s">
        <v>351</v>
      </c>
      <c r="C487" s="214"/>
      <c r="D487" s="214"/>
      <c r="E487" s="214"/>
      <c r="F487" s="212">
        <f>B412/640/365*100</f>
        <v>44.09118150684932</v>
      </c>
      <c r="G487" s="212" t="s">
        <v>28</v>
      </c>
      <c r="H487" s="214"/>
      <c r="I487" s="20"/>
      <c r="J487" s="20"/>
    </row>
    <row r="488" spans="1:10" ht="15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1" s="15" customFormat="1" ht="14.25">
      <c r="A489" s="21"/>
      <c r="B489" s="219" t="s">
        <v>189</v>
      </c>
      <c r="C489" s="219"/>
      <c r="D489" s="219"/>
      <c r="E489" s="219"/>
      <c r="F489" s="21"/>
      <c r="G489" s="21"/>
      <c r="H489" s="21"/>
      <c r="I489" s="21"/>
      <c r="J489" s="21"/>
      <c r="K489" s="291"/>
    </row>
    <row r="490" spans="1:10" ht="9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ht="15">
      <c r="A491" s="20"/>
      <c r="B491" s="20" t="s">
        <v>340</v>
      </c>
      <c r="C491" s="20"/>
      <c r="D491" s="20"/>
      <c r="E491" s="20"/>
      <c r="F491" s="20"/>
      <c r="G491" s="20"/>
      <c r="H491" s="20"/>
      <c r="I491" s="20"/>
      <c r="J491" s="20"/>
    </row>
    <row r="492" spans="1:10" ht="15">
      <c r="A492" s="20"/>
      <c r="B492" s="20" t="s">
        <v>520</v>
      </c>
      <c r="C492" s="20"/>
      <c r="D492" s="20"/>
      <c r="E492" s="20"/>
      <c r="F492" s="20"/>
      <c r="G492" s="20"/>
      <c r="H492" s="20"/>
      <c r="I492" s="20"/>
      <c r="J492" s="20"/>
    </row>
    <row r="493" spans="1:10" ht="15">
      <c r="A493" s="20"/>
      <c r="B493" s="211">
        <f>'[3]7А-ПРАТИОЦИ УКУПНО'!$E$9</f>
        <v>594</v>
      </c>
      <c r="C493" s="20" t="s">
        <v>341</v>
      </c>
      <c r="D493" s="20"/>
      <c r="E493" s="20"/>
      <c r="F493" s="211">
        <f>'[3]7А-ПРАТИОЦИ УКУПНО'!$H$9</f>
        <v>2774</v>
      </c>
      <c r="G493" s="20" t="s">
        <v>345</v>
      </c>
      <c r="H493" s="20"/>
      <c r="I493" s="20"/>
      <c r="J493" s="20"/>
    </row>
    <row r="494" spans="1:10" s="168" customFormat="1" ht="15">
      <c r="A494" s="46"/>
      <c r="B494" s="169" t="s">
        <v>300</v>
      </c>
      <c r="C494" s="169"/>
      <c r="D494" s="169"/>
      <c r="E494" s="169"/>
      <c r="F494" s="169"/>
      <c r="G494" s="212">
        <f>F493/B493</f>
        <v>4.67003367003367</v>
      </c>
      <c r="H494" s="46" t="s">
        <v>342</v>
      </c>
      <c r="I494" s="46"/>
      <c r="J494" s="46"/>
    </row>
    <row r="495" spans="1:10" s="168" customFormat="1" ht="20.25" customHeight="1">
      <c r="A495" s="46"/>
      <c r="B495" s="169"/>
      <c r="C495" s="169"/>
      <c r="D495" s="169"/>
      <c r="E495" s="169"/>
      <c r="F495" s="169"/>
      <c r="G495" s="159"/>
      <c r="H495" s="46"/>
      <c r="I495" s="46"/>
      <c r="J495" s="46"/>
    </row>
    <row r="496" spans="1:10" s="168" customFormat="1" ht="51" customHeight="1">
      <c r="A496" s="46"/>
      <c r="B496" s="489" t="s">
        <v>508</v>
      </c>
      <c r="C496" s="489"/>
      <c r="D496" s="489"/>
      <c r="E496" s="489"/>
      <c r="F496" s="489"/>
      <c r="G496" s="489"/>
      <c r="H496" s="489"/>
      <c r="I496" s="341"/>
      <c r="J496" s="290"/>
    </row>
    <row r="497" spans="1:10" s="168" customFormat="1" ht="15">
      <c r="A497" s="46"/>
      <c r="B497" s="169"/>
      <c r="C497" s="169"/>
      <c r="D497" s="169"/>
      <c r="E497" s="169"/>
      <c r="F497" s="169"/>
      <c r="G497" s="159"/>
      <c r="H497" s="46"/>
      <c r="I497" s="46"/>
      <c r="J497" s="46"/>
    </row>
    <row r="498" spans="1:10" s="168" customFormat="1" ht="15">
      <c r="A498" s="46"/>
      <c r="B498" s="169"/>
      <c r="C498" s="169"/>
      <c r="D498" s="169"/>
      <c r="E498" s="169"/>
      <c r="F498" s="169"/>
      <c r="G498" s="159"/>
      <c r="H498" s="46"/>
      <c r="I498" s="46"/>
      <c r="J498" s="46"/>
    </row>
    <row r="499" spans="1:10" s="168" customFormat="1" ht="15">
      <c r="A499" s="46"/>
      <c r="B499" s="169"/>
      <c r="C499" s="169"/>
      <c r="D499" s="169"/>
      <c r="E499" s="169"/>
      <c r="F499" s="169"/>
      <c r="G499" s="159"/>
      <c r="H499" s="46"/>
      <c r="I499" s="46"/>
      <c r="J499" s="46"/>
    </row>
    <row r="500" spans="1:10" s="168" customFormat="1" ht="15">
      <c r="A500" s="46"/>
      <c r="B500" s="169"/>
      <c r="C500" s="169"/>
      <c r="D500" s="169"/>
      <c r="E500" s="169"/>
      <c r="F500" s="169"/>
      <c r="G500" s="159"/>
      <c r="H500" s="46"/>
      <c r="I500" s="46"/>
      <c r="J500" s="46"/>
    </row>
    <row r="501" spans="1:10" s="168" customFormat="1" ht="15">
      <c r="A501" s="46"/>
      <c r="B501" s="169"/>
      <c r="C501" s="169"/>
      <c r="D501" s="169"/>
      <c r="E501" s="169"/>
      <c r="F501" s="169"/>
      <c r="G501" s="159"/>
      <c r="H501" s="46"/>
      <c r="I501" s="46"/>
      <c r="J501" s="46"/>
    </row>
    <row r="502" spans="1:10" s="168" customFormat="1" ht="15">
      <c r="A502" s="46"/>
      <c r="B502" s="169"/>
      <c r="C502" s="169"/>
      <c r="D502" s="169"/>
      <c r="E502" s="169"/>
      <c r="F502" s="169"/>
      <c r="G502" s="159"/>
      <c r="H502" s="46"/>
      <c r="I502" s="46"/>
      <c r="J502" s="46"/>
    </row>
    <row r="503" spans="1:10" s="168" customFormat="1" ht="15">
      <c r="A503" s="46"/>
      <c r="B503" s="169"/>
      <c r="C503" s="169"/>
      <c r="D503" s="169"/>
      <c r="E503" s="169"/>
      <c r="F503" s="169"/>
      <c r="G503" s="159"/>
      <c r="H503" s="46"/>
      <c r="I503" s="46"/>
      <c r="J503" s="46"/>
    </row>
    <row r="504" spans="1:10" ht="15">
      <c r="A504" s="20"/>
      <c r="B504" s="20"/>
      <c r="C504" s="20"/>
      <c r="D504" s="20"/>
      <c r="E504" s="21">
        <v>8</v>
      </c>
      <c r="F504" s="20"/>
      <c r="G504" s="20"/>
      <c r="H504" s="20"/>
      <c r="I504" s="20"/>
      <c r="J504" s="20"/>
    </row>
    <row r="505" spans="1:10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2:11" s="16" customFormat="1" ht="15.75">
      <c r="B506" s="220" t="s">
        <v>190</v>
      </c>
      <c r="C506" s="220"/>
      <c r="D506" s="220"/>
      <c r="E506" s="220"/>
      <c r="F506" s="220"/>
      <c r="G506" s="220"/>
      <c r="K506" s="170"/>
    </row>
    <row r="507" s="16" customFormat="1" ht="15.75">
      <c r="K507" s="170"/>
    </row>
    <row r="508" spans="2:11" s="16" customFormat="1" ht="15.75">
      <c r="B508" s="20" t="s">
        <v>521</v>
      </c>
      <c r="C508" s="20"/>
      <c r="D508" s="20"/>
      <c r="E508" s="20"/>
      <c r="F508" s="20"/>
      <c r="G508" s="20"/>
      <c r="H508" s="20"/>
      <c r="I508" s="20"/>
      <c r="J508" s="20"/>
      <c r="K508" s="170"/>
    </row>
    <row r="509" spans="2:11" s="16" customFormat="1" ht="15.75">
      <c r="B509" s="20" t="s">
        <v>370</v>
      </c>
      <c r="C509" s="221">
        <f>E531</f>
        <v>13411</v>
      </c>
      <c r="D509" s="20" t="s">
        <v>371</v>
      </c>
      <c r="E509" s="20"/>
      <c r="F509" s="20"/>
      <c r="G509" s="221">
        <f>C509</f>
        <v>13411</v>
      </c>
      <c r="H509" s="20" t="s">
        <v>337</v>
      </c>
      <c r="I509" s="20"/>
      <c r="J509" s="20"/>
      <c r="K509" s="170"/>
    </row>
    <row r="510" spans="2:10" s="170" customFormat="1" ht="15.75">
      <c r="B510" s="46" t="s">
        <v>301</v>
      </c>
      <c r="C510" s="212">
        <f>G509/D531*100</f>
        <v>44.58147729539259</v>
      </c>
      <c r="D510" s="46" t="s">
        <v>302</v>
      </c>
      <c r="E510" s="46"/>
      <c r="F510" s="46"/>
      <c r="G510" s="167"/>
      <c r="H510" s="46"/>
      <c r="I510" s="47"/>
      <c r="J510" s="46"/>
    </row>
    <row r="511" spans="1:10" ht="15">
      <c r="A511" s="20"/>
      <c r="B511" s="20" t="s">
        <v>133</v>
      </c>
      <c r="C511" s="20"/>
      <c r="D511" s="20"/>
      <c r="E511" s="20"/>
      <c r="F511" s="20"/>
      <c r="G511" s="20"/>
      <c r="H511" s="20"/>
      <c r="I511" s="20"/>
      <c r="J511" s="20"/>
    </row>
    <row r="512" spans="1:10" ht="15.75" thickBo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5.75" thickTop="1">
      <c r="A513" s="20"/>
      <c r="B513" s="506" t="s">
        <v>134</v>
      </c>
      <c r="C513" s="507"/>
      <c r="D513" s="441" t="s">
        <v>200</v>
      </c>
      <c r="E513" s="442"/>
      <c r="F513" s="443"/>
      <c r="G513" s="444"/>
      <c r="H513" s="445"/>
      <c r="I513" s="445"/>
      <c r="J513" s="20"/>
    </row>
    <row r="514" spans="1:10" ht="33" customHeight="1">
      <c r="A514" s="20"/>
      <c r="B514" s="508"/>
      <c r="C514" s="509"/>
      <c r="D514" s="354" t="s">
        <v>506</v>
      </c>
      <c r="E514" s="406" t="s">
        <v>515</v>
      </c>
      <c r="F514" s="199" t="s">
        <v>28</v>
      </c>
      <c r="G514" s="203"/>
      <c r="H514" s="204"/>
      <c r="I514" s="205"/>
      <c r="J514" s="20"/>
    </row>
    <row r="515" spans="1:10" ht="13.5" customHeight="1">
      <c r="A515" s="20"/>
      <c r="B515" s="432" t="s">
        <v>135</v>
      </c>
      <c r="C515" s="433"/>
      <c r="D515" s="355">
        <v>3280</v>
      </c>
      <c r="E515" s="228">
        <v>989</v>
      </c>
      <c r="F515" s="200">
        <f aca="true" t="shared" si="0" ref="F515:F531">E515/D515*100</f>
        <v>30.152439024390244</v>
      </c>
      <c r="G515" s="206"/>
      <c r="H515" s="207"/>
      <c r="I515" s="208"/>
      <c r="J515" s="20"/>
    </row>
    <row r="516" spans="1:10" ht="13.5" customHeight="1">
      <c r="A516" s="20"/>
      <c r="B516" s="432" t="s">
        <v>70</v>
      </c>
      <c r="C516" s="433"/>
      <c r="D516" s="188">
        <v>300</v>
      </c>
      <c r="E516" s="229">
        <v>56</v>
      </c>
      <c r="F516" s="200">
        <f t="shared" si="0"/>
        <v>18.666666666666668</v>
      </c>
      <c r="G516" s="206"/>
      <c r="H516" s="207"/>
      <c r="I516" s="208"/>
      <c r="J516" s="20"/>
    </row>
    <row r="517" spans="1:10" ht="13.5" customHeight="1">
      <c r="A517" s="20"/>
      <c r="B517" s="432" t="s">
        <v>71</v>
      </c>
      <c r="C517" s="433"/>
      <c r="D517" s="188">
        <v>230</v>
      </c>
      <c r="E517" s="229">
        <v>32</v>
      </c>
      <c r="F517" s="200">
        <f t="shared" si="0"/>
        <v>13.91304347826087</v>
      </c>
      <c r="G517" s="206"/>
      <c r="H517" s="207"/>
      <c r="I517" s="208"/>
      <c r="J517" s="20"/>
    </row>
    <row r="518" spans="1:10" ht="13.5" customHeight="1">
      <c r="A518" s="20"/>
      <c r="B518" s="432" t="s">
        <v>75</v>
      </c>
      <c r="C518" s="433"/>
      <c r="D518" s="188">
        <v>3250</v>
      </c>
      <c r="E518" s="230">
        <v>1483</v>
      </c>
      <c r="F518" s="200">
        <f t="shared" si="0"/>
        <v>45.63076923076923</v>
      </c>
      <c r="G518" s="206"/>
      <c r="H518" s="207"/>
      <c r="I518" s="208"/>
      <c r="J518" s="20"/>
    </row>
    <row r="519" spans="1:10" ht="13.5" customHeight="1">
      <c r="A519" s="20"/>
      <c r="B519" s="432" t="s">
        <v>72</v>
      </c>
      <c r="C519" s="433"/>
      <c r="D519" s="188">
        <v>1920</v>
      </c>
      <c r="E519" s="229">
        <v>509</v>
      </c>
      <c r="F519" s="200">
        <f t="shared" si="0"/>
        <v>26.510416666666664</v>
      </c>
      <c r="G519" s="206"/>
      <c r="H519" s="207"/>
      <c r="I519" s="208"/>
      <c r="J519" s="20"/>
    </row>
    <row r="520" spans="1:10" ht="13.5" customHeight="1">
      <c r="A520" s="20"/>
      <c r="B520" s="432" t="s">
        <v>73</v>
      </c>
      <c r="C520" s="433"/>
      <c r="D520" s="188">
        <v>420</v>
      </c>
      <c r="E520" s="230">
        <v>55</v>
      </c>
      <c r="F520" s="200">
        <f t="shared" si="0"/>
        <v>13.095238095238097</v>
      </c>
      <c r="G520" s="206"/>
      <c r="H520" s="207"/>
      <c r="I520" s="208"/>
      <c r="J520" s="20"/>
    </row>
    <row r="521" spans="1:10" ht="13.5" customHeight="1">
      <c r="A521" s="20"/>
      <c r="B521" s="432" t="s">
        <v>74</v>
      </c>
      <c r="C521" s="433"/>
      <c r="D521" s="188">
        <v>15500</v>
      </c>
      <c r="E521" s="229">
        <v>9074</v>
      </c>
      <c r="F521" s="200">
        <f t="shared" si="0"/>
        <v>58.541935483870965</v>
      </c>
      <c r="G521" s="206"/>
      <c r="H521" s="207"/>
      <c r="I521" s="208"/>
      <c r="J521" s="20"/>
    </row>
    <row r="522" spans="1:10" ht="13.5" customHeight="1">
      <c r="A522" s="20"/>
      <c r="B522" s="432" t="s">
        <v>136</v>
      </c>
      <c r="C522" s="433"/>
      <c r="D522" s="188">
        <v>345</v>
      </c>
      <c r="E522" s="230">
        <v>75</v>
      </c>
      <c r="F522" s="200">
        <f t="shared" si="0"/>
        <v>21.73913043478261</v>
      </c>
      <c r="G522" s="206"/>
      <c r="H522" s="207"/>
      <c r="I522" s="208"/>
      <c r="J522" s="20"/>
    </row>
    <row r="523" spans="1:10" ht="13.5" customHeight="1">
      <c r="A523" s="20"/>
      <c r="B523" s="432" t="s">
        <v>137</v>
      </c>
      <c r="C523" s="433"/>
      <c r="D523" s="188">
        <v>540</v>
      </c>
      <c r="E523" s="230">
        <v>125</v>
      </c>
      <c r="F523" s="200">
        <f t="shared" si="0"/>
        <v>23.14814814814815</v>
      </c>
      <c r="G523" s="206"/>
      <c r="H523" s="207"/>
      <c r="I523" s="208"/>
      <c r="J523" s="20"/>
    </row>
    <row r="524" spans="1:10" ht="13.5" customHeight="1">
      <c r="A524" s="20"/>
      <c r="B524" s="432" t="s">
        <v>138</v>
      </c>
      <c r="C524" s="433"/>
      <c r="D524" s="188">
        <v>2</v>
      </c>
      <c r="E524" s="230">
        <v>0</v>
      </c>
      <c r="F524" s="200">
        <f t="shared" si="0"/>
        <v>0</v>
      </c>
      <c r="G524" s="206"/>
      <c r="H524" s="207"/>
      <c r="I524" s="208"/>
      <c r="J524" s="20"/>
    </row>
    <row r="525" spans="1:10" ht="13.5" customHeight="1">
      <c r="A525" s="20"/>
      <c r="B525" s="432" t="s">
        <v>139</v>
      </c>
      <c r="C525" s="433"/>
      <c r="D525" s="188">
        <v>775</v>
      </c>
      <c r="E525" s="230">
        <v>157</v>
      </c>
      <c r="F525" s="200">
        <f t="shared" si="0"/>
        <v>20.258064516129032</v>
      </c>
      <c r="G525" s="206"/>
      <c r="H525" s="207"/>
      <c r="I525" s="208"/>
      <c r="J525" s="20"/>
    </row>
    <row r="526" spans="1:10" ht="13.5" customHeight="1">
      <c r="A526" s="20"/>
      <c r="B526" s="432" t="s">
        <v>140</v>
      </c>
      <c r="C526" s="433"/>
      <c r="D526" s="188">
        <v>1370</v>
      </c>
      <c r="E526" s="230">
        <v>539</v>
      </c>
      <c r="F526" s="200">
        <f t="shared" si="0"/>
        <v>39.34306569343066</v>
      </c>
      <c r="G526" s="206"/>
      <c r="H526" s="207"/>
      <c r="I526" s="208"/>
      <c r="J526" s="20"/>
    </row>
    <row r="527" spans="1:10" ht="13.5" customHeight="1">
      <c r="A527" s="20"/>
      <c r="B527" s="432" t="s">
        <v>141</v>
      </c>
      <c r="C527" s="433"/>
      <c r="D527" s="188">
        <v>355</v>
      </c>
      <c r="E527" s="230">
        <v>94</v>
      </c>
      <c r="F527" s="200">
        <f t="shared" si="0"/>
        <v>26.478873239436616</v>
      </c>
      <c r="G527" s="206"/>
      <c r="H527" s="207"/>
      <c r="I527" s="208"/>
      <c r="J527" s="20"/>
    </row>
    <row r="528" spans="1:10" ht="13.5" customHeight="1">
      <c r="A528" s="20"/>
      <c r="B528" s="432" t="s">
        <v>142</v>
      </c>
      <c r="C528" s="433"/>
      <c r="D528" s="188">
        <v>25</v>
      </c>
      <c r="E528" s="230">
        <v>22</v>
      </c>
      <c r="F528" s="200">
        <f t="shared" si="0"/>
        <v>88</v>
      </c>
      <c r="G528" s="206"/>
      <c r="H528" s="207"/>
      <c r="I528" s="208"/>
      <c r="J528" s="20"/>
    </row>
    <row r="529" spans="1:10" ht="13.5" customHeight="1">
      <c r="A529" s="20"/>
      <c r="B529" s="498" t="s">
        <v>203</v>
      </c>
      <c r="C529" s="499"/>
      <c r="D529" s="188">
        <v>1150</v>
      </c>
      <c r="E529" s="229">
        <v>0</v>
      </c>
      <c r="F529" s="200">
        <f t="shared" si="0"/>
        <v>0</v>
      </c>
      <c r="G529" s="206"/>
      <c r="H529" s="207"/>
      <c r="I529" s="208"/>
      <c r="J529" s="20"/>
    </row>
    <row r="530" spans="1:10" ht="13.5" customHeight="1" thickBot="1">
      <c r="A530" s="20"/>
      <c r="B530" s="432" t="s">
        <v>143</v>
      </c>
      <c r="C530" s="433"/>
      <c r="D530" s="189">
        <v>620</v>
      </c>
      <c r="E530" s="231">
        <v>201</v>
      </c>
      <c r="F530" s="201">
        <f t="shared" si="0"/>
        <v>32.41935483870968</v>
      </c>
      <c r="G530" s="206"/>
      <c r="H530" s="207"/>
      <c r="I530" s="208"/>
      <c r="J530" s="20"/>
    </row>
    <row r="531" spans="1:10" ht="18" customHeight="1" thickBot="1" thickTop="1">
      <c r="A531" s="20"/>
      <c r="B531" s="434" t="s">
        <v>108</v>
      </c>
      <c r="C531" s="435"/>
      <c r="D531" s="55">
        <f>SUM(D515:D530)</f>
        <v>30082</v>
      </c>
      <c r="E531" s="232">
        <f>SUM(E515:E530)</f>
        <v>13411</v>
      </c>
      <c r="F531" s="202">
        <f t="shared" si="0"/>
        <v>44.58147729539259</v>
      </c>
      <c r="G531" s="209"/>
      <c r="H531" s="157"/>
      <c r="I531" s="158"/>
      <c r="J531" s="20"/>
    </row>
    <row r="532" spans="1:10" ht="12.75" customHeight="1" thickTop="1">
      <c r="A532" s="35"/>
      <c r="B532" s="287"/>
      <c r="C532" s="287"/>
      <c r="D532" s="287"/>
      <c r="E532" s="287"/>
      <c r="F532" s="287"/>
      <c r="G532" s="287"/>
      <c r="H532" s="287"/>
      <c r="I532" s="287"/>
      <c r="J532" s="287"/>
    </row>
    <row r="533" spans="1:10" ht="23.25" customHeight="1">
      <c r="A533" s="35"/>
      <c r="B533" s="287"/>
      <c r="C533" s="287"/>
      <c r="D533" s="287"/>
      <c r="E533" s="287"/>
      <c r="F533" s="287"/>
      <c r="G533" s="287"/>
      <c r="H533" s="287"/>
      <c r="I533" s="287"/>
      <c r="J533" s="287"/>
    </row>
    <row r="534" spans="1:16" ht="62.25" customHeight="1">
      <c r="A534" s="20"/>
      <c r="B534" s="490" t="s">
        <v>536</v>
      </c>
      <c r="C534" s="490"/>
      <c r="D534" s="490"/>
      <c r="E534" s="490"/>
      <c r="F534" s="490"/>
      <c r="G534" s="490"/>
      <c r="H534" s="490"/>
      <c r="I534" s="340"/>
      <c r="J534" s="340"/>
      <c r="K534" s="340"/>
      <c r="L534" s="341"/>
      <c r="M534" s="341"/>
      <c r="N534" s="341"/>
      <c r="O534" s="341"/>
      <c r="P534" s="341"/>
    </row>
    <row r="535" spans="1:10" ht="12" customHeight="1">
      <c r="A535" s="20"/>
      <c r="B535" s="343"/>
      <c r="C535" s="343"/>
      <c r="D535" s="343"/>
      <c r="E535" s="343"/>
      <c r="F535" s="343"/>
      <c r="G535" s="343"/>
      <c r="H535" s="343"/>
      <c r="I535" s="343"/>
      <c r="J535" s="340"/>
    </row>
    <row r="536" spans="1:10" ht="24" customHeight="1">
      <c r="A536" s="20"/>
      <c r="B536" s="344"/>
      <c r="C536" s="344"/>
      <c r="D536" s="344"/>
      <c r="E536" s="344"/>
      <c r="F536" s="344"/>
      <c r="G536" s="344"/>
      <c r="H536" s="344"/>
      <c r="I536" s="344"/>
      <c r="J536" s="344"/>
    </row>
    <row r="537" spans="1:10" ht="24" customHeight="1">
      <c r="A537" s="20"/>
      <c r="B537" s="431"/>
      <c r="C537" s="431"/>
      <c r="D537" s="431"/>
      <c r="E537" s="431"/>
      <c r="F537" s="431"/>
      <c r="G537" s="431"/>
      <c r="H537" s="431"/>
      <c r="I537" s="431"/>
      <c r="J537" s="345"/>
    </row>
    <row r="538" spans="1:10" ht="24.75" customHeight="1">
      <c r="A538" s="20"/>
      <c r="B538" s="342"/>
      <c r="C538" s="342"/>
      <c r="D538" s="342"/>
      <c r="E538" s="342"/>
      <c r="F538" s="342"/>
      <c r="G538" s="342"/>
      <c r="H538" s="342"/>
      <c r="I538" s="342"/>
      <c r="J538" s="342"/>
    </row>
    <row r="539" spans="1:10" ht="24.75" customHeight="1">
      <c r="A539" s="20"/>
      <c r="B539" s="342"/>
      <c r="C539" s="342"/>
      <c r="D539" s="342"/>
      <c r="E539" s="342"/>
      <c r="F539" s="342"/>
      <c r="G539" s="342"/>
      <c r="H539" s="342"/>
      <c r="I539" s="342"/>
      <c r="J539" s="342"/>
    </row>
    <row r="540" spans="1:10" ht="24.75" customHeight="1">
      <c r="A540" s="20"/>
      <c r="B540" s="342"/>
      <c r="C540" s="342"/>
      <c r="D540" s="342"/>
      <c r="E540" s="342"/>
      <c r="F540" s="342"/>
      <c r="G540" s="342"/>
      <c r="H540" s="342"/>
      <c r="I540" s="342"/>
      <c r="J540" s="342"/>
    </row>
    <row r="541" spans="1:10" ht="24.75" customHeight="1">
      <c r="A541" s="20"/>
      <c r="B541" s="342"/>
      <c r="C541" s="342"/>
      <c r="D541" s="342"/>
      <c r="E541" s="342"/>
      <c r="F541" s="342"/>
      <c r="G541" s="342"/>
      <c r="H541" s="342"/>
      <c r="I541" s="342"/>
      <c r="J541" s="342"/>
    </row>
    <row r="542" spans="1:10" ht="24.75" customHeight="1">
      <c r="A542" s="20"/>
      <c r="B542" s="342"/>
      <c r="C542" s="342"/>
      <c r="D542" s="342"/>
      <c r="E542" s="342"/>
      <c r="F542" s="342"/>
      <c r="G542" s="342"/>
      <c r="H542" s="342"/>
      <c r="I542" s="342"/>
      <c r="J542" s="342"/>
    </row>
    <row r="543" spans="1:10" ht="24.75" customHeight="1">
      <c r="A543" s="20"/>
      <c r="B543" s="342"/>
      <c r="C543" s="342"/>
      <c r="D543" s="342"/>
      <c r="E543" s="342"/>
      <c r="F543" s="342"/>
      <c r="G543" s="342"/>
      <c r="H543" s="342"/>
      <c r="I543" s="342"/>
      <c r="J543" s="342"/>
    </row>
    <row r="544" spans="1:10" ht="24.75" customHeight="1">
      <c r="A544" s="20"/>
      <c r="B544" s="342"/>
      <c r="C544" s="342"/>
      <c r="D544" s="342"/>
      <c r="E544" s="342"/>
      <c r="F544" s="342"/>
      <c r="G544" s="342"/>
      <c r="H544" s="342"/>
      <c r="I544" s="342"/>
      <c r="J544" s="342"/>
    </row>
    <row r="545" spans="1:10" ht="15">
      <c r="A545" s="20"/>
      <c r="B545" s="210"/>
      <c r="C545" s="210"/>
      <c r="D545" s="210"/>
      <c r="E545" s="210"/>
      <c r="F545" s="210"/>
      <c r="G545" s="210"/>
      <c r="H545" s="210"/>
      <c r="I545" s="210"/>
      <c r="J545" s="210"/>
    </row>
    <row r="546" spans="1:10" ht="15">
      <c r="A546" s="20"/>
      <c r="B546" s="210"/>
      <c r="C546" s="210"/>
      <c r="D546" s="210"/>
      <c r="E546" s="210"/>
      <c r="F546" s="210"/>
      <c r="G546" s="210"/>
      <c r="H546" s="210"/>
      <c r="I546" s="210"/>
      <c r="J546" s="210"/>
    </row>
    <row r="547" spans="1:10" ht="15">
      <c r="A547" s="20"/>
      <c r="B547" s="20"/>
      <c r="C547" s="20"/>
      <c r="D547" s="20"/>
      <c r="E547" s="21">
        <v>9</v>
      </c>
      <c r="F547" s="20"/>
      <c r="G547" s="20"/>
      <c r="H547" s="20"/>
      <c r="I547" s="20"/>
      <c r="J547" s="20"/>
    </row>
    <row r="548" spans="1:10" ht="15">
      <c r="A548" s="20"/>
      <c r="B548" s="20"/>
      <c r="C548" s="20"/>
      <c r="D548" s="20"/>
      <c r="E548" s="21"/>
      <c r="F548" s="20"/>
      <c r="G548" s="20"/>
      <c r="H548" s="20"/>
      <c r="I548" s="20"/>
      <c r="J548" s="20"/>
    </row>
    <row r="549" spans="1:10" ht="15">
      <c r="A549" s="20"/>
      <c r="B549" s="20"/>
      <c r="C549" s="20"/>
      <c r="D549" s="20"/>
      <c r="E549" s="21"/>
      <c r="F549" s="20"/>
      <c r="G549" s="20"/>
      <c r="H549" s="20"/>
      <c r="I549" s="20"/>
      <c r="J549" s="20"/>
    </row>
    <row r="550" spans="1:10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2:11" s="16" customFormat="1" ht="15.75">
      <c r="B551" s="220" t="s">
        <v>276</v>
      </c>
      <c r="C551" s="220"/>
      <c r="D551" s="220"/>
      <c r="E551" s="220"/>
      <c r="K551" s="170"/>
    </row>
    <row r="552" s="16" customFormat="1" ht="15.75">
      <c r="K552" s="170"/>
    </row>
    <row r="553" spans="1:10" s="168" customFormat="1" ht="15">
      <c r="A553" s="46"/>
      <c r="B553" s="167"/>
      <c r="C553" s="46"/>
      <c r="D553" s="46"/>
      <c r="E553" s="159"/>
      <c r="F553" s="46"/>
      <c r="G553" s="46"/>
      <c r="H553" s="46"/>
      <c r="I553" s="46"/>
      <c r="J553" s="46"/>
    </row>
    <row r="554" spans="1:10" ht="15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ht="15">
      <c r="A555" s="20"/>
      <c r="B555" s="20" t="s">
        <v>522</v>
      </c>
      <c r="C555" s="20"/>
      <c r="D555" s="20"/>
      <c r="E555" s="20"/>
      <c r="F555" s="20"/>
      <c r="G555" s="20"/>
      <c r="H555" s="20"/>
      <c r="I555" s="20"/>
      <c r="J555" s="20"/>
    </row>
    <row r="556" spans="1:11" ht="15">
      <c r="A556" s="20"/>
      <c r="B556" s="221">
        <f>H565</f>
        <v>6746</v>
      </c>
      <c r="C556" s="20" t="s">
        <v>303</v>
      </c>
      <c r="D556" s="20"/>
      <c r="E556" s="212">
        <f>H565/G565*100</f>
        <v>48.95145490167622</v>
      </c>
      <c r="F556" s="20" t="s">
        <v>304</v>
      </c>
      <c r="G556" s="20"/>
      <c r="H556" s="20"/>
      <c r="I556" s="20"/>
      <c r="J556" s="47"/>
      <c r="K556" s="291"/>
    </row>
    <row r="557" spans="1:10" ht="15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ht="15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ht="15">
      <c r="A559" s="20"/>
      <c r="B559" s="427" t="s">
        <v>348</v>
      </c>
      <c r="C559" s="427"/>
      <c r="D559" s="427"/>
      <c r="E559" s="427"/>
      <c r="F559" s="427"/>
      <c r="G559" s="427"/>
      <c r="H559" s="211">
        <v>250</v>
      </c>
      <c r="I559" s="20" t="s">
        <v>230</v>
      </c>
      <c r="J559" s="20"/>
    </row>
    <row r="560" spans="1:10" ht="15">
      <c r="A560" s="20"/>
      <c r="B560" s="289"/>
      <c r="C560" s="289"/>
      <c r="D560" s="289"/>
      <c r="E560" s="289"/>
      <c r="F560" s="289"/>
      <c r="G560" s="289"/>
      <c r="H560" s="167"/>
      <c r="I560" s="20"/>
      <c r="J560" s="20"/>
    </row>
    <row r="561" spans="1:10" ht="15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ht="15">
      <c r="A562" s="20"/>
      <c r="B562" s="430" t="s">
        <v>85</v>
      </c>
      <c r="C562" s="430"/>
      <c r="D562" s="500" t="s">
        <v>116</v>
      </c>
      <c r="E562" s="500"/>
      <c r="F562" s="500"/>
      <c r="G562" s="500" t="s">
        <v>117</v>
      </c>
      <c r="H562" s="500"/>
      <c r="I562" s="500"/>
      <c r="J562" s="20"/>
    </row>
    <row r="563" spans="1:10" ht="30" customHeight="1">
      <c r="A563" s="20"/>
      <c r="B563" s="430"/>
      <c r="C563" s="430"/>
      <c r="D563" s="354" t="s">
        <v>506</v>
      </c>
      <c r="E563" s="406" t="s">
        <v>515</v>
      </c>
      <c r="F563" s="36" t="s">
        <v>28</v>
      </c>
      <c r="G563" s="354" t="s">
        <v>506</v>
      </c>
      <c r="H563" s="406" t="s">
        <v>515</v>
      </c>
      <c r="I563" s="36" t="s">
        <v>28</v>
      </c>
      <c r="J563" s="20"/>
    </row>
    <row r="564" spans="2:11" s="26" customFormat="1" ht="9.75" customHeight="1">
      <c r="B564" s="501">
        <v>1</v>
      </c>
      <c r="C564" s="501"/>
      <c r="D564" s="37">
        <v>2</v>
      </c>
      <c r="E564" s="233">
        <v>3</v>
      </c>
      <c r="F564" s="37">
        <v>4</v>
      </c>
      <c r="G564" s="37">
        <v>5</v>
      </c>
      <c r="H564" s="233">
        <v>6</v>
      </c>
      <c r="I564" s="37">
        <v>7</v>
      </c>
      <c r="K564" s="334"/>
    </row>
    <row r="565" spans="1:10" ht="15">
      <c r="A565" s="20"/>
      <c r="B565" s="428" t="s">
        <v>286</v>
      </c>
      <c r="C565" s="428"/>
      <c r="D565" s="164">
        <v>9707</v>
      </c>
      <c r="E565" s="213">
        <v>4787</v>
      </c>
      <c r="F565" s="52">
        <f>E565/D565*100</f>
        <v>49.31492737199959</v>
      </c>
      <c r="G565" s="164">
        <v>13781</v>
      </c>
      <c r="H565" s="213">
        <v>6746</v>
      </c>
      <c r="I565" s="52">
        <f>H565/G565*100</f>
        <v>48.95145490167622</v>
      </c>
      <c r="J565" s="20"/>
    </row>
    <row r="566" spans="1:10" ht="15">
      <c r="A566" s="20"/>
      <c r="B566" s="190"/>
      <c r="C566" s="190"/>
      <c r="D566" s="191"/>
      <c r="E566" s="193"/>
      <c r="F566" s="192"/>
      <c r="G566" s="191"/>
      <c r="H566" s="193"/>
      <c r="I566" s="192"/>
      <c r="J566" s="20"/>
    </row>
    <row r="567" spans="1:10" ht="15">
      <c r="A567" s="20"/>
      <c r="B567" s="256" t="s">
        <v>347</v>
      </c>
      <c r="C567" s="256"/>
      <c r="D567" s="256"/>
      <c r="E567" s="256"/>
      <c r="F567" s="256"/>
      <c r="G567" s="256"/>
      <c r="H567" s="256"/>
      <c r="I567" s="256"/>
      <c r="J567" s="256"/>
    </row>
    <row r="568" spans="1:10" ht="15">
      <c r="A568" s="20"/>
      <c r="B568" s="256"/>
      <c r="C568" s="256"/>
      <c r="D568" s="256"/>
      <c r="E568" s="256"/>
      <c r="F568" s="256"/>
      <c r="G568" s="256"/>
      <c r="H568" s="256"/>
      <c r="I568" s="256"/>
      <c r="J568" s="256"/>
    </row>
    <row r="569" spans="1:10" ht="15">
      <c r="A569" s="46"/>
      <c r="B569" s="46" t="s">
        <v>523</v>
      </c>
      <c r="C569" s="46"/>
      <c r="D569" s="46"/>
      <c r="E569" s="46"/>
      <c r="F569" s="46"/>
      <c r="G569" s="167"/>
      <c r="H569" s="211">
        <v>267</v>
      </c>
      <c r="I569" s="46" t="s">
        <v>374</v>
      </c>
      <c r="J569" s="46"/>
    </row>
    <row r="570" spans="1:10" ht="15">
      <c r="A570" s="46"/>
      <c r="B570" s="46" t="s">
        <v>375</v>
      </c>
      <c r="C570" s="46"/>
      <c r="D570" s="46"/>
      <c r="E570" s="46"/>
      <c r="F570" s="211">
        <v>411</v>
      </c>
      <c r="G570" s="181" t="s">
        <v>376</v>
      </c>
      <c r="H570" s="181"/>
      <c r="I570" s="46"/>
      <c r="J570" s="242">
        <f>H569/F570</f>
        <v>0.6496350364963503</v>
      </c>
    </row>
    <row r="571" spans="1:10" ht="15">
      <c r="A571" s="46"/>
      <c r="B571" s="260" t="s">
        <v>489</v>
      </c>
      <c r="C571" s="260"/>
      <c r="D571" s="260"/>
      <c r="E571" s="260"/>
      <c r="F571" s="260"/>
      <c r="G571" s="260"/>
      <c r="H571" s="222">
        <v>11</v>
      </c>
      <c r="I571" s="246"/>
      <c r="J571" s="241"/>
    </row>
    <row r="572" spans="1:10" ht="15">
      <c r="A572" s="46"/>
      <c r="B572" s="260"/>
      <c r="C572" s="260"/>
      <c r="D572" s="167"/>
      <c r="E572" s="259"/>
      <c r="F572" s="167"/>
      <c r="G572" s="260"/>
      <c r="H572" s="260"/>
      <c r="I572" s="246"/>
      <c r="J572" s="241"/>
    </row>
    <row r="573" spans="1:10" ht="15">
      <c r="A573" s="46"/>
      <c r="B573" s="260"/>
      <c r="C573" s="260"/>
      <c r="D573" s="167"/>
      <c r="E573" s="259"/>
      <c r="F573" s="167"/>
      <c r="G573" s="260"/>
      <c r="H573" s="260"/>
      <c r="I573" s="246"/>
      <c r="J573" s="241"/>
    </row>
    <row r="574" spans="1:10" ht="15">
      <c r="A574" s="46"/>
      <c r="B574" s="260"/>
      <c r="C574" s="260"/>
      <c r="D574" s="167"/>
      <c r="E574" s="259"/>
      <c r="F574" s="167"/>
      <c r="G574" s="260"/>
      <c r="H574" s="260"/>
      <c r="I574" s="246"/>
      <c r="J574" s="241"/>
    </row>
    <row r="575" spans="1:10" ht="15">
      <c r="A575" s="46"/>
      <c r="B575" s="260"/>
      <c r="C575" s="260"/>
      <c r="D575" s="167"/>
      <c r="E575" s="259"/>
      <c r="F575" s="167"/>
      <c r="G575" s="260"/>
      <c r="H575" s="260"/>
      <c r="I575" s="246"/>
      <c r="J575" s="241"/>
    </row>
    <row r="576" spans="1:10" ht="15">
      <c r="A576" s="46"/>
      <c r="B576" s="260"/>
      <c r="C576" s="260"/>
      <c r="D576" s="167"/>
      <c r="E576" s="259"/>
      <c r="F576" s="167"/>
      <c r="G576" s="260"/>
      <c r="H576" s="260"/>
      <c r="I576" s="246"/>
      <c r="J576" s="241"/>
    </row>
    <row r="577" spans="1:10" ht="15">
      <c r="A577" s="46"/>
      <c r="B577" s="260"/>
      <c r="C577" s="260"/>
      <c r="D577" s="167"/>
      <c r="E577" s="259"/>
      <c r="F577" s="167"/>
      <c r="G577" s="260"/>
      <c r="H577" s="260"/>
      <c r="I577" s="246"/>
      <c r="J577" s="241"/>
    </row>
    <row r="578" spans="1:10" ht="15">
      <c r="A578" s="46"/>
      <c r="B578" s="260"/>
      <c r="C578" s="260"/>
      <c r="D578" s="167"/>
      <c r="E578" s="259"/>
      <c r="F578" s="167"/>
      <c r="G578" s="260"/>
      <c r="H578" s="260"/>
      <c r="I578" s="246"/>
      <c r="J578" s="241"/>
    </row>
    <row r="579" spans="1:10" ht="15">
      <c r="A579" s="46"/>
      <c r="B579" s="260"/>
      <c r="C579" s="260"/>
      <c r="D579" s="167"/>
      <c r="E579" s="259"/>
      <c r="F579" s="167"/>
      <c r="G579" s="260"/>
      <c r="H579" s="260"/>
      <c r="I579" s="246"/>
      <c r="J579" s="241"/>
    </row>
    <row r="580" spans="1:10" ht="15">
      <c r="A580" s="46"/>
      <c r="B580" s="260"/>
      <c r="C580" s="260"/>
      <c r="D580" s="167"/>
      <c r="E580" s="259"/>
      <c r="F580" s="167"/>
      <c r="G580" s="260"/>
      <c r="H580" s="260"/>
      <c r="I580" s="246"/>
      <c r="J580" s="241"/>
    </row>
    <row r="581" spans="1:10" ht="15">
      <c r="A581" s="46"/>
      <c r="B581" s="260"/>
      <c r="C581" s="260"/>
      <c r="D581" s="167"/>
      <c r="E581" s="259"/>
      <c r="F581" s="167"/>
      <c r="G581" s="260"/>
      <c r="H581" s="260"/>
      <c r="I581" s="246"/>
      <c r="J581" s="241"/>
    </row>
    <row r="582" spans="1:10" ht="15">
      <c r="A582" s="46"/>
      <c r="B582" s="260"/>
      <c r="C582" s="260"/>
      <c r="D582" s="167"/>
      <c r="E582" s="259"/>
      <c r="F582" s="167"/>
      <c r="G582" s="260"/>
      <c r="H582" s="260"/>
      <c r="I582" s="246"/>
      <c r="J582" s="241"/>
    </row>
    <row r="583" spans="1:10" ht="15">
      <c r="A583" s="46"/>
      <c r="B583" s="260"/>
      <c r="C583" s="260"/>
      <c r="D583" s="167"/>
      <c r="E583" s="259"/>
      <c r="F583" s="167"/>
      <c r="G583" s="260"/>
      <c r="H583" s="260"/>
      <c r="I583" s="246"/>
      <c r="J583" s="241"/>
    </row>
    <row r="584" spans="1:10" ht="15">
      <c r="A584" s="46"/>
      <c r="B584" s="260"/>
      <c r="C584" s="260"/>
      <c r="D584" s="167"/>
      <c r="E584" s="259"/>
      <c r="F584" s="167"/>
      <c r="G584" s="260"/>
      <c r="H584" s="260"/>
      <c r="I584" s="246"/>
      <c r="J584" s="241"/>
    </row>
    <row r="585" spans="1:10" ht="15">
      <c r="A585" s="46"/>
      <c r="B585" s="260"/>
      <c r="C585" s="260"/>
      <c r="D585" s="167"/>
      <c r="E585" s="259"/>
      <c r="F585" s="167"/>
      <c r="G585" s="260"/>
      <c r="H585" s="260"/>
      <c r="I585" s="246"/>
      <c r="J585" s="241"/>
    </row>
    <row r="586" spans="1:10" ht="15">
      <c r="A586" s="46"/>
      <c r="B586" s="260"/>
      <c r="C586" s="260"/>
      <c r="D586" s="167"/>
      <c r="E586" s="259"/>
      <c r="F586" s="167"/>
      <c r="G586" s="260"/>
      <c r="H586" s="260"/>
      <c r="I586" s="246"/>
      <c r="J586" s="241"/>
    </row>
    <row r="587" spans="1:10" ht="15">
      <c r="A587" s="46"/>
      <c r="B587" s="260"/>
      <c r="C587" s="260"/>
      <c r="D587" s="167"/>
      <c r="E587" s="259"/>
      <c r="F587" s="167"/>
      <c r="G587" s="260"/>
      <c r="H587" s="260"/>
      <c r="I587" s="246"/>
      <c r="J587" s="241"/>
    </row>
    <row r="588" spans="1:10" ht="15">
      <c r="A588" s="46"/>
      <c r="B588" s="260"/>
      <c r="C588" s="260"/>
      <c r="D588" s="167"/>
      <c r="E588" s="259"/>
      <c r="F588" s="167"/>
      <c r="G588" s="260"/>
      <c r="H588" s="260"/>
      <c r="I588" s="246"/>
      <c r="J588" s="241"/>
    </row>
    <row r="589" spans="1:10" ht="15">
      <c r="A589" s="46"/>
      <c r="B589" s="260"/>
      <c r="C589" s="260"/>
      <c r="D589" s="167"/>
      <c r="E589" s="259"/>
      <c r="F589" s="167"/>
      <c r="G589" s="260"/>
      <c r="H589" s="260"/>
      <c r="I589" s="246"/>
      <c r="J589" s="241"/>
    </row>
    <row r="590" spans="1:10" ht="15">
      <c r="A590" s="46"/>
      <c r="B590" s="260"/>
      <c r="C590" s="260"/>
      <c r="D590" s="167"/>
      <c r="E590" s="259"/>
      <c r="F590" s="167"/>
      <c r="G590" s="260"/>
      <c r="H590" s="260"/>
      <c r="I590" s="246"/>
      <c r="J590" s="241"/>
    </row>
    <row r="591" spans="1:10" ht="15">
      <c r="A591" s="46"/>
      <c r="B591" s="260"/>
      <c r="C591" s="260"/>
      <c r="D591" s="167"/>
      <c r="E591" s="259"/>
      <c r="F591" s="167"/>
      <c r="G591" s="260"/>
      <c r="H591" s="260"/>
      <c r="I591" s="246"/>
      <c r="J591" s="241"/>
    </row>
    <row r="592" spans="1:10" ht="15">
      <c r="A592" s="46"/>
      <c r="B592" s="260"/>
      <c r="C592" s="260"/>
      <c r="D592" s="167"/>
      <c r="E592" s="259"/>
      <c r="F592" s="167"/>
      <c r="G592" s="260"/>
      <c r="H592" s="260"/>
      <c r="I592" s="246"/>
      <c r="J592" s="241"/>
    </row>
    <row r="593" spans="1:10" ht="15">
      <c r="A593" s="46"/>
      <c r="B593" s="260"/>
      <c r="C593" s="260"/>
      <c r="D593" s="167"/>
      <c r="E593" s="259"/>
      <c r="F593" s="167"/>
      <c r="G593" s="260"/>
      <c r="H593" s="260"/>
      <c r="I593" s="246"/>
      <c r="J593" s="241"/>
    </row>
    <row r="594" spans="1:10" ht="15">
      <c r="A594" s="46"/>
      <c r="B594" s="260"/>
      <c r="C594" s="260"/>
      <c r="D594" s="167"/>
      <c r="E594" s="259"/>
      <c r="F594" s="167"/>
      <c r="G594" s="260"/>
      <c r="H594" s="260"/>
      <c r="I594" s="246"/>
      <c r="J594" s="241"/>
    </row>
    <row r="595" spans="1:10" ht="15">
      <c r="A595" s="46"/>
      <c r="B595" s="260"/>
      <c r="C595" s="260"/>
      <c r="D595" s="167"/>
      <c r="E595" s="259"/>
      <c r="F595" s="167"/>
      <c r="G595" s="260"/>
      <c r="H595" s="260"/>
      <c r="I595" s="246"/>
      <c r="J595" s="241"/>
    </row>
    <row r="596" spans="1:10" ht="15">
      <c r="A596" s="46"/>
      <c r="B596" s="260"/>
      <c r="C596" s="260"/>
      <c r="D596" s="167"/>
      <c r="E596" s="259"/>
      <c r="F596" s="167"/>
      <c r="G596" s="260"/>
      <c r="H596" s="260"/>
      <c r="I596" s="246"/>
      <c r="J596" s="241"/>
    </row>
    <row r="597" spans="1:10" ht="15">
      <c r="A597" s="46"/>
      <c r="B597" s="260"/>
      <c r="C597" s="260"/>
      <c r="D597" s="167"/>
      <c r="E597" s="259"/>
      <c r="F597" s="167"/>
      <c r="G597" s="260"/>
      <c r="H597" s="260"/>
      <c r="I597" s="246"/>
      <c r="J597" s="241"/>
    </row>
    <row r="598" spans="1:10" ht="15">
      <c r="A598" s="46"/>
      <c r="B598" s="260"/>
      <c r="C598" s="260"/>
      <c r="D598" s="167"/>
      <c r="E598" s="259"/>
      <c r="F598" s="167"/>
      <c r="G598" s="260"/>
      <c r="H598" s="260"/>
      <c r="I598" s="246"/>
      <c r="J598" s="241"/>
    </row>
    <row r="599" spans="1:10" ht="15">
      <c r="A599" s="20"/>
      <c r="B599" s="20"/>
      <c r="C599" s="20"/>
      <c r="D599" s="20"/>
      <c r="E599" s="21">
        <v>10</v>
      </c>
      <c r="F599" s="20"/>
      <c r="G599" s="20"/>
      <c r="H599" s="20"/>
      <c r="I599" s="20"/>
      <c r="J599" s="20"/>
    </row>
    <row r="600" spans="1:10" ht="15">
      <c r="A600" s="20"/>
      <c r="B600" s="20"/>
      <c r="C600" s="20"/>
      <c r="D600" s="20"/>
      <c r="E600" s="20"/>
      <c r="F600" s="20"/>
      <c r="G600" s="20"/>
      <c r="H600" s="20"/>
      <c r="I600" s="20"/>
      <c r="J600" s="20"/>
    </row>
    <row r="601" spans="1:10" ht="15">
      <c r="A601" s="20"/>
      <c r="B601" s="20"/>
      <c r="C601" s="20"/>
      <c r="D601" s="20"/>
      <c r="E601" s="21"/>
      <c r="F601" s="20"/>
      <c r="G601" s="20"/>
      <c r="H601" s="20"/>
      <c r="I601" s="20"/>
      <c r="J601" s="20"/>
    </row>
    <row r="602" spans="2:11" s="16" customFormat="1" ht="15.75">
      <c r="B602" s="220" t="s">
        <v>191</v>
      </c>
      <c r="C602" s="220"/>
      <c r="D602" s="220"/>
      <c r="E602" s="220"/>
      <c r="K602" s="170"/>
    </row>
    <row r="603" spans="1:10" ht="15">
      <c r="A603" s="20"/>
      <c r="B603" s="20"/>
      <c r="C603" s="20"/>
      <c r="D603" s="20"/>
      <c r="E603" s="20"/>
      <c r="F603" s="20"/>
      <c r="G603" s="20"/>
      <c r="H603" s="20"/>
      <c r="I603" s="20"/>
      <c r="J603" s="20"/>
    </row>
    <row r="604" spans="1:10" ht="15">
      <c r="A604" s="20"/>
      <c r="B604" s="20"/>
      <c r="C604" s="20"/>
      <c r="D604" s="20"/>
      <c r="E604" s="20"/>
      <c r="F604" s="20"/>
      <c r="G604" s="20"/>
      <c r="H604" s="20"/>
      <c r="I604" s="20"/>
      <c r="J604" s="20"/>
    </row>
    <row r="605" spans="1:10" ht="15">
      <c r="A605" s="20"/>
      <c r="B605" s="20" t="s">
        <v>524</v>
      </c>
      <c r="C605" s="20"/>
      <c r="D605" s="20"/>
      <c r="E605" s="20"/>
      <c r="F605" s="20"/>
      <c r="G605" s="20"/>
      <c r="H605" s="20"/>
      <c r="I605" s="20"/>
      <c r="J605" s="20"/>
    </row>
    <row r="606" spans="1:10" ht="15">
      <c r="A606" s="20"/>
      <c r="B606" s="46" t="s">
        <v>336</v>
      </c>
      <c r="C606" s="46"/>
      <c r="D606" s="46"/>
      <c r="E606" s="46"/>
      <c r="F606" s="46"/>
      <c r="G606" s="46"/>
      <c r="H606" s="221">
        <f>F625+I625</f>
        <v>2987631</v>
      </c>
      <c r="I606" s="46" t="s">
        <v>277</v>
      </c>
      <c r="J606" s="20"/>
    </row>
    <row r="607" spans="1:10" ht="15">
      <c r="A607" s="20"/>
      <c r="B607" s="46"/>
      <c r="C607" s="46"/>
      <c r="D607" s="46"/>
      <c r="E607" s="46"/>
      <c r="F607" s="46"/>
      <c r="G607" s="46"/>
      <c r="H607" s="421"/>
      <c r="I607" s="46"/>
      <c r="J607" s="20"/>
    </row>
    <row r="608" spans="1:10" ht="15">
      <c r="A608" s="20"/>
      <c r="B608" s="20"/>
      <c r="C608" s="20"/>
      <c r="D608" s="20"/>
      <c r="E608" s="20"/>
      <c r="F608" s="20"/>
      <c r="G608" s="20"/>
      <c r="H608" s="20"/>
      <c r="I608" s="20"/>
      <c r="J608" s="20"/>
    </row>
    <row r="609" spans="1:10" ht="15">
      <c r="A609" s="20"/>
      <c r="B609" s="427" t="s">
        <v>266</v>
      </c>
      <c r="C609" s="427"/>
      <c r="D609" s="427"/>
      <c r="E609" s="221">
        <f>H606/365</f>
        <v>8185.290410958904</v>
      </c>
      <c r="F609" s="20" t="s">
        <v>277</v>
      </c>
      <c r="G609" s="20"/>
      <c r="H609" s="20"/>
      <c r="I609" s="20"/>
      <c r="J609" s="20"/>
    </row>
    <row r="610" spans="1:10" s="168" customFormat="1" ht="15">
      <c r="A610" s="46"/>
      <c r="B610" s="259"/>
      <c r="C610" s="259"/>
      <c r="D610" s="259"/>
      <c r="E610" s="421"/>
      <c r="F610" s="46"/>
      <c r="G610" s="46"/>
      <c r="H610" s="46"/>
      <c r="I610" s="46"/>
      <c r="J610" s="46"/>
    </row>
    <row r="611" spans="1:10" s="168" customFormat="1" ht="15">
      <c r="A611" s="46"/>
      <c r="B611" s="259"/>
      <c r="C611" s="259"/>
      <c r="D611" s="259"/>
      <c r="E611" s="421"/>
      <c r="F611" s="46"/>
      <c r="G611" s="46"/>
      <c r="H611" s="46"/>
      <c r="I611" s="46"/>
      <c r="J611" s="46"/>
    </row>
    <row r="612" spans="1:10" ht="15">
      <c r="A612" s="20"/>
      <c r="B612" s="20"/>
      <c r="C612" s="20"/>
      <c r="D612" s="20"/>
      <c r="E612" s="20"/>
      <c r="F612" s="20"/>
      <c r="G612" s="20"/>
      <c r="H612" s="20"/>
      <c r="I612" s="20"/>
      <c r="J612" s="20"/>
    </row>
    <row r="613" spans="1:11" s="15" customFormat="1" ht="15" thickBot="1">
      <c r="A613" s="21"/>
      <c r="B613" s="21" t="s">
        <v>130</v>
      </c>
      <c r="C613" s="21"/>
      <c r="D613" s="21"/>
      <c r="E613" s="21"/>
      <c r="F613" s="21"/>
      <c r="G613" s="21"/>
      <c r="H613" s="21"/>
      <c r="I613" s="21"/>
      <c r="J613" s="21"/>
      <c r="K613" s="291"/>
    </row>
    <row r="614" spans="1:10" ht="16.5" customHeight="1" thickBot="1" thickTop="1">
      <c r="A614" s="20"/>
      <c r="B614" s="503" t="s">
        <v>118</v>
      </c>
      <c r="C614" s="503"/>
      <c r="D614" s="503"/>
      <c r="E614" s="496" t="s">
        <v>506</v>
      </c>
      <c r="F614" s="436" t="s">
        <v>515</v>
      </c>
      <c r="G614" s="502" t="s">
        <v>28</v>
      </c>
      <c r="H614" s="391"/>
      <c r="I614" s="392"/>
      <c r="J614" s="392"/>
    </row>
    <row r="615" spans="1:10" ht="16.5" customHeight="1" thickBot="1" thickTop="1">
      <c r="A615" s="20"/>
      <c r="B615" s="503"/>
      <c r="C615" s="503"/>
      <c r="D615" s="503"/>
      <c r="E615" s="497"/>
      <c r="F615" s="437"/>
      <c r="G615" s="502"/>
      <c r="H615" s="281"/>
      <c r="I615" s="281"/>
      <c r="J615" s="282"/>
    </row>
    <row r="616" spans="1:10" ht="30.75" customHeight="1" thickBot="1" thickTop="1">
      <c r="A616" s="20"/>
      <c r="B616" s="510" t="s">
        <v>403</v>
      </c>
      <c r="C616" s="510"/>
      <c r="D616" s="510"/>
      <c r="E616" s="262">
        <v>1931710</v>
      </c>
      <c r="F616" s="265">
        <v>1829030</v>
      </c>
      <c r="G616" s="264">
        <f aca="true" t="shared" si="1" ref="G616:G625">F616/E616*100</f>
        <v>94.6845023321306</v>
      </c>
      <c r="H616" s="283"/>
      <c r="I616" s="284"/>
      <c r="J616" s="208"/>
    </row>
    <row r="617" spans="1:10" ht="19.5" customHeight="1" thickBot="1" thickTop="1">
      <c r="A617" s="20"/>
      <c r="B617" s="429" t="s">
        <v>123</v>
      </c>
      <c r="C617" s="429"/>
      <c r="D617" s="429"/>
      <c r="E617" s="262">
        <v>31509</v>
      </c>
      <c r="F617" s="263">
        <v>25914</v>
      </c>
      <c r="G617" s="264">
        <f t="shared" si="1"/>
        <v>82.24316861848996</v>
      </c>
      <c r="H617" s="283"/>
      <c r="I617" s="283"/>
      <c r="J617" s="208"/>
    </row>
    <row r="618" spans="1:11" ht="19.5" customHeight="1" thickBot="1" thickTop="1">
      <c r="A618" s="20"/>
      <c r="B618" s="429" t="s">
        <v>122</v>
      </c>
      <c r="C618" s="429"/>
      <c r="D618" s="429"/>
      <c r="E618" s="262">
        <v>46200</v>
      </c>
      <c r="F618" s="263">
        <v>20896</v>
      </c>
      <c r="G618" s="264">
        <f t="shared" si="1"/>
        <v>45.22943722943723</v>
      </c>
      <c r="H618" s="283"/>
      <c r="I618" s="283"/>
      <c r="J618" s="208"/>
      <c r="K618" s="333">
        <f>SUM(F617:F621)</f>
        <v>58555</v>
      </c>
    </row>
    <row r="619" spans="1:11" ht="19.5" customHeight="1" thickBot="1" thickTop="1">
      <c r="A619" s="20"/>
      <c r="B619" s="429" t="s">
        <v>124</v>
      </c>
      <c r="C619" s="429"/>
      <c r="D619" s="429"/>
      <c r="E619" s="262">
        <v>12519</v>
      </c>
      <c r="F619" s="263">
        <v>3805</v>
      </c>
      <c r="G619" s="264">
        <f t="shared" si="1"/>
        <v>30.393801421838806</v>
      </c>
      <c r="H619" s="283"/>
      <c r="I619" s="283"/>
      <c r="J619" s="208"/>
      <c r="K619" s="333"/>
    </row>
    <row r="620" spans="1:12" ht="19.5" customHeight="1" thickBot="1" thickTop="1">
      <c r="A620" s="20"/>
      <c r="B620" s="429" t="s">
        <v>125</v>
      </c>
      <c r="C620" s="429"/>
      <c r="D620" s="429"/>
      <c r="E620" s="262">
        <v>9214</v>
      </c>
      <c r="F620" s="263">
        <v>6747</v>
      </c>
      <c r="G620" s="264">
        <f t="shared" si="1"/>
        <v>73.22552637291079</v>
      </c>
      <c r="H620" s="283"/>
      <c r="I620" s="283"/>
      <c r="J620" s="208"/>
      <c r="K620" s="333"/>
      <c r="L620" s="411"/>
    </row>
    <row r="621" spans="1:12" ht="19.5" customHeight="1" thickBot="1" thickTop="1">
      <c r="A621" s="20"/>
      <c r="B621" s="493" t="s">
        <v>409</v>
      </c>
      <c r="C621" s="494"/>
      <c r="D621" s="495"/>
      <c r="E621" s="262">
        <v>2736</v>
      </c>
      <c r="F621" s="263">
        <v>1193</v>
      </c>
      <c r="G621" s="264">
        <f t="shared" si="1"/>
        <v>43.603801169590646</v>
      </c>
      <c r="H621" s="283"/>
      <c r="I621" s="283"/>
      <c r="J621" s="208"/>
      <c r="L621" s="411"/>
    </row>
    <row r="622" spans="1:11" ht="22.5" customHeight="1" thickBot="1" thickTop="1">
      <c r="A622" s="20"/>
      <c r="B622" s="464" t="s">
        <v>410</v>
      </c>
      <c r="C622" s="464"/>
      <c r="D622" s="464"/>
      <c r="E622" s="262">
        <v>1010427</v>
      </c>
      <c r="F622" s="263">
        <v>822712</v>
      </c>
      <c r="G622" s="264">
        <f t="shared" si="1"/>
        <v>81.42221060996985</v>
      </c>
      <c r="H622" s="283"/>
      <c r="I622" s="283"/>
      <c r="J622" s="208"/>
      <c r="K622" s="333">
        <f>SUM(F622:F624)</f>
        <v>1100046</v>
      </c>
    </row>
    <row r="623" spans="1:11" ht="19.5" customHeight="1" thickBot="1" thickTop="1">
      <c r="A623" s="20"/>
      <c r="B623" s="481" t="s">
        <v>127</v>
      </c>
      <c r="C623" s="481"/>
      <c r="D623" s="481"/>
      <c r="E623" s="262">
        <v>38332</v>
      </c>
      <c r="F623" s="263">
        <v>42683</v>
      </c>
      <c r="G623" s="264">
        <f t="shared" si="1"/>
        <v>111.35082959407283</v>
      </c>
      <c r="H623" s="283"/>
      <c r="I623" s="283"/>
      <c r="J623" s="208"/>
      <c r="K623" s="333"/>
    </row>
    <row r="624" spans="1:10" ht="19.5" customHeight="1" thickBot="1" thickTop="1">
      <c r="A624" s="20"/>
      <c r="B624" s="280" t="s">
        <v>128</v>
      </c>
      <c r="C624" s="280"/>
      <c r="D624" s="280"/>
      <c r="E624" s="262">
        <v>153589</v>
      </c>
      <c r="F624" s="263">
        <v>234651</v>
      </c>
      <c r="G624" s="264">
        <f>F624/E624*100</f>
        <v>152.7785192950016</v>
      </c>
      <c r="H624" s="283"/>
      <c r="I624" s="283"/>
      <c r="J624" s="208"/>
    </row>
    <row r="625" spans="1:10" ht="19.5" customHeight="1" thickBot="1" thickTop="1">
      <c r="A625" s="20"/>
      <c r="B625" s="485" t="s">
        <v>129</v>
      </c>
      <c r="C625" s="486"/>
      <c r="D625" s="487"/>
      <c r="E625" s="266">
        <f>SUM(E616:E624)</f>
        <v>3236236</v>
      </c>
      <c r="F625" s="267">
        <f>SUM(F616:F624)</f>
        <v>2987631</v>
      </c>
      <c r="G625" s="268">
        <f t="shared" si="1"/>
        <v>92.31808187041983</v>
      </c>
      <c r="H625" s="157"/>
      <c r="I625" s="157"/>
      <c r="J625" s="158"/>
    </row>
    <row r="626" spans="1:10" s="168" customFormat="1" ht="11.25" customHeight="1" thickTop="1">
      <c r="A626" s="46"/>
      <c r="B626" s="295"/>
      <c r="C626" s="295"/>
      <c r="D626" s="295"/>
      <c r="E626" s="157"/>
      <c r="F626" s="157"/>
      <c r="G626" s="158"/>
      <c r="H626" s="157"/>
      <c r="I626" s="157"/>
      <c r="J626" s="158"/>
    </row>
    <row r="627" spans="1:34" s="168" customFormat="1" ht="25.5" customHeight="1">
      <c r="A627" s="46"/>
      <c r="B627" s="390"/>
      <c r="C627" s="390"/>
      <c r="D627" s="390"/>
      <c r="E627" s="390"/>
      <c r="F627" s="390"/>
      <c r="G627" s="390"/>
      <c r="H627" s="390"/>
      <c r="I627" s="390"/>
      <c r="J627" s="403"/>
      <c r="K627" s="403"/>
      <c r="L627" s="403"/>
      <c r="M627" s="403"/>
      <c r="N627" s="403"/>
      <c r="O627" s="403"/>
      <c r="P627" s="403"/>
      <c r="Q627" s="403"/>
      <c r="R627" s="403"/>
      <c r="S627" s="403"/>
      <c r="T627" s="357"/>
      <c r="U627" s="357"/>
      <c r="V627" s="357"/>
      <c r="W627" s="357"/>
      <c r="X627" s="357"/>
      <c r="Y627" s="357"/>
      <c r="Z627" s="357"/>
      <c r="AA627" s="357"/>
      <c r="AB627" s="357"/>
      <c r="AC627" s="357"/>
      <c r="AD627" s="357"/>
      <c r="AE627" s="357"/>
      <c r="AF627" s="357"/>
      <c r="AG627" s="357"/>
      <c r="AH627" s="357"/>
    </row>
    <row r="628" spans="1:10" s="168" customFormat="1" ht="11.25" customHeight="1">
      <c r="A628" s="46"/>
      <c r="B628" s="295"/>
      <c r="C628" s="295"/>
      <c r="D628" s="295"/>
      <c r="E628" s="157"/>
      <c r="F628" s="157"/>
      <c r="G628" s="158"/>
      <c r="H628" s="157"/>
      <c r="I628" s="157"/>
      <c r="J628" s="158"/>
    </row>
    <row r="629" spans="1:37" ht="48" customHeight="1">
      <c r="A629" s="39"/>
      <c r="B629" s="504" t="s">
        <v>511</v>
      </c>
      <c r="C629" s="504"/>
      <c r="D629" s="504"/>
      <c r="E629" s="504"/>
      <c r="F629" s="504"/>
      <c r="G629" s="504"/>
      <c r="H629" s="504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  <c r="AA629" s="292"/>
      <c r="AB629" s="292"/>
      <c r="AC629" s="292"/>
      <c r="AD629" s="292"/>
      <c r="AE629" s="292"/>
      <c r="AF629" s="292"/>
      <c r="AG629" s="292"/>
      <c r="AH629" s="292"/>
      <c r="AI629" s="292"/>
      <c r="AJ629" s="292"/>
      <c r="AK629" s="292"/>
    </row>
    <row r="630" spans="1:37" ht="42" customHeight="1">
      <c r="A630" s="39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  <c r="AA630" s="292"/>
      <c r="AB630" s="292"/>
      <c r="AC630" s="292"/>
      <c r="AD630" s="292"/>
      <c r="AE630" s="292"/>
      <c r="AF630" s="292"/>
      <c r="AG630" s="292"/>
      <c r="AH630" s="292"/>
      <c r="AI630" s="292"/>
      <c r="AJ630" s="292"/>
      <c r="AK630" s="292"/>
    </row>
    <row r="631" spans="1:37" ht="27.75" customHeight="1">
      <c r="A631" s="39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  <c r="AA631" s="292"/>
      <c r="AB631" s="292"/>
      <c r="AC631" s="292"/>
      <c r="AD631" s="292"/>
      <c r="AE631" s="292"/>
      <c r="AF631" s="292"/>
      <c r="AG631" s="292"/>
      <c r="AH631" s="292"/>
      <c r="AI631" s="292"/>
      <c r="AJ631" s="292"/>
      <c r="AK631" s="292"/>
    </row>
    <row r="632" spans="1:15" ht="22.5" customHeight="1">
      <c r="A632" s="39"/>
      <c r="B632" s="290"/>
      <c r="C632" s="290"/>
      <c r="D632" s="290"/>
      <c r="E632" s="290"/>
      <c r="F632" s="290"/>
      <c r="G632" s="290"/>
      <c r="H632" s="290"/>
      <c r="I632" s="290"/>
      <c r="J632" s="290"/>
      <c r="K632" s="290"/>
      <c r="L632" s="290"/>
      <c r="M632" s="288"/>
      <c r="N632" s="288"/>
      <c r="O632" s="288"/>
    </row>
    <row r="633" spans="1:15" ht="24.75" customHeight="1">
      <c r="A633" s="39"/>
      <c r="B633" s="403"/>
      <c r="C633" s="403"/>
      <c r="D633" s="403"/>
      <c r="E633" s="403"/>
      <c r="F633" s="403"/>
      <c r="G633" s="403"/>
      <c r="H633" s="403"/>
      <c r="I633" s="403"/>
      <c r="J633" s="356"/>
      <c r="K633" s="356"/>
      <c r="L633" s="356"/>
      <c r="M633" s="288"/>
      <c r="N633" s="288"/>
      <c r="O633" s="288"/>
    </row>
    <row r="634" spans="1:15" ht="9" customHeight="1">
      <c r="A634" s="39"/>
      <c r="B634" s="341"/>
      <c r="C634" s="341"/>
      <c r="D634" s="341"/>
      <c r="E634" s="341"/>
      <c r="F634" s="341"/>
      <c r="G634" s="341"/>
      <c r="H634" s="341"/>
      <c r="I634" s="341"/>
      <c r="J634" s="346"/>
      <c r="K634" s="346"/>
      <c r="L634" s="346"/>
      <c r="M634" s="290"/>
      <c r="N634" s="290"/>
      <c r="O634" s="290"/>
    </row>
    <row r="635" spans="1:15" s="7" customFormat="1" ht="12.75" customHeight="1">
      <c r="A635" s="45"/>
      <c r="B635" s="335"/>
      <c r="C635" s="335"/>
      <c r="D635" s="335"/>
      <c r="E635" s="335"/>
      <c r="F635" s="335"/>
      <c r="G635" s="335"/>
      <c r="H635" s="335"/>
      <c r="I635" s="335"/>
      <c r="J635" s="335"/>
      <c r="K635" s="335"/>
      <c r="L635" s="335"/>
      <c r="M635" s="335"/>
      <c r="N635" s="296"/>
      <c r="O635" s="296"/>
    </row>
    <row r="636" spans="1:11" s="7" customFormat="1" ht="15">
      <c r="A636" s="45"/>
      <c r="B636" s="42"/>
      <c r="C636" s="42"/>
      <c r="D636" s="35"/>
      <c r="E636" s="35"/>
      <c r="F636" s="35"/>
      <c r="G636" s="35"/>
      <c r="H636" s="35"/>
      <c r="I636" s="35"/>
      <c r="J636" s="35"/>
      <c r="K636" s="336"/>
    </row>
    <row r="637" spans="1:11" s="7" customFormat="1" ht="15">
      <c r="A637" s="45"/>
      <c r="B637" s="42"/>
      <c r="C637" s="42"/>
      <c r="D637" s="35"/>
      <c r="E637" s="35"/>
      <c r="F637" s="35"/>
      <c r="G637" s="35"/>
      <c r="H637" s="35"/>
      <c r="I637" s="35"/>
      <c r="J637" s="35"/>
      <c r="K637" s="336"/>
    </row>
    <row r="638" spans="1:11" s="7" customFormat="1" ht="15">
      <c r="A638" s="45"/>
      <c r="B638" s="42"/>
      <c r="C638" s="42"/>
      <c r="D638" s="35"/>
      <c r="E638" s="35"/>
      <c r="F638" s="35"/>
      <c r="G638" s="35"/>
      <c r="H638" s="35"/>
      <c r="I638" s="35"/>
      <c r="J638" s="35"/>
      <c r="K638" s="336"/>
    </row>
    <row r="639" spans="1:11" s="7" customFormat="1" ht="15">
      <c r="A639" s="45"/>
      <c r="B639" s="42"/>
      <c r="C639" s="42"/>
      <c r="D639" s="35"/>
      <c r="E639" s="35"/>
      <c r="F639" s="35"/>
      <c r="G639" s="35"/>
      <c r="H639" s="35"/>
      <c r="I639" s="35"/>
      <c r="J639" s="35"/>
      <c r="K639" s="336"/>
    </row>
    <row r="640" spans="1:10" ht="15">
      <c r="A640" s="39"/>
      <c r="B640" s="42"/>
      <c r="C640" s="42"/>
      <c r="D640" s="35"/>
      <c r="E640" s="35"/>
      <c r="F640" s="35"/>
      <c r="G640" s="35"/>
      <c r="H640" s="35"/>
      <c r="I640" s="35"/>
      <c r="J640" s="20"/>
    </row>
    <row r="641" spans="1:10" ht="15">
      <c r="A641" s="20"/>
      <c r="B641" s="20"/>
      <c r="C641" s="20"/>
      <c r="D641" s="20"/>
      <c r="E641" s="21">
        <v>11</v>
      </c>
      <c r="F641" s="20"/>
      <c r="G641" s="20"/>
      <c r="H641" s="20"/>
      <c r="I641" s="20"/>
      <c r="J641" s="20"/>
    </row>
    <row r="642" spans="1:10" ht="15">
      <c r="A642" s="20"/>
      <c r="B642" s="20"/>
      <c r="C642" s="20"/>
      <c r="D642" s="20"/>
      <c r="E642" s="21"/>
      <c r="F642" s="20"/>
      <c r="G642" s="20"/>
      <c r="H642" s="20"/>
      <c r="I642" s="20"/>
      <c r="J642" s="20"/>
    </row>
    <row r="643" spans="2:11" s="16" customFormat="1" ht="15.75">
      <c r="B643" s="220" t="s">
        <v>192</v>
      </c>
      <c r="C643" s="220"/>
      <c r="D643" s="220"/>
      <c r="E643" s="220"/>
      <c r="K643" s="170"/>
    </row>
    <row r="644" s="16" customFormat="1" ht="15.75">
      <c r="K644" s="170"/>
    </row>
    <row r="645" spans="1:10" ht="15">
      <c r="A645" s="20"/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2:11" s="16" customFormat="1" ht="15.75">
      <c r="B646" s="16" t="s">
        <v>193</v>
      </c>
      <c r="K646" s="170"/>
    </row>
    <row r="647" spans="1:10" ht="15">
      <c r="A647" s="20"/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1:10" ht="15">
      <c r="A648" s="20"/>
      <c r="B648" s="20" t="s">
        <v>525</v>
      </c>
      <c r="C648" s="20"/>
      <c r="D648" s="20"/>
      <c r="E648" s="20"/>
      <c r="F648" s="20"/>
      <c r="G648" s="20"/>
      <c r="H648" s="20"/>
      <c r="I648" s="20"/>
      <c r="J648" s="20"/>
    </row>
    <row r="649" spans="1:10" ht="15">
      <c r="A649" s="20"/>
      <c r="B649" s="20" t="s">
        <v>305</v>
      </c>
      <c r="C649" s="20"/>
      <c r="D649" s="221">
        <f>F656</f>
        <v>186468</v>
      </c>
      <c r="E649" s="20" t="s">
        <v>306</v>
      </c>
      <c r="F649" s="20"/>
      <c r="G649" s="20"/>
      <c r="H649" s="20"/>
      <c r="I649" s="20"/>
      <c r="J649" s="20"/>
    </row>
    <row r="650" spans="1:10" ht="15">
      <c r="A650" s="20"/>
      <c r="B650" s="20" t="s">
        <v>307</v>
      </c>
      <c r="C650" s="20"/>
      <c r="D650" s="221">
        <f>F655</f>
        <v>179394</v>
      </c>
      <c r="E650" s="20" t="s">
        <v>308</v>
      </c>
      <c r="F650" s="20"/>
      <c r="G650" s="20"/>
      <c r="H650" s="20"/>
      <c r="I650" s="20"/>
      <c r="J650" s="20"/>
    </row>
    <row r="651" spans="1:10" ht="1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1:10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2:8" ht="34.5" customHeight="1">
      <c r="B653" s="20"/>
      <c r="C653" s="428" t="s">
        <v>85</v>
      </c>
      <c r="D653" s="428"/>
      <c r="E653" s="354" t="s">
        <v>506</v>
      </c>
      <c r="F653" s="406" t="s">
        <v>515</v>
      </c>
      <c r="G653" s="408" t="s">
        <v>504</v>
      </c>
      <c r="H653" s="25"/>
    </row>
    <row r="654" spans="3:11" s="26" customFormat="1" ht="9" customHeight="1">
      <c r="C654" s="439">
        <v>1</v>
      </c>
      <c r="D654" s="439"/>
      <c r="E654" s="27">
        <v>2</v>
      </c>
      <c r="F654" s="226">
        <v>3</v>
      </c>
      <c r="G654" s="27">
        <v>4</v>
      </c>
      <c r="K654" s="334"/>
    </row>
    <row r="655" spans="2:8" ht="15" customHeight="1">
      <c r="B655" s="20"/>
      <c r="C655" s="428" t="s">
        <v>284</v>
      </c>
      <c r="D655" s="428"/>
      <c r="E655" s="164">
        <v>198398</v>
      </c>
      <c r="F655" s="213">
        <v>179394</v>
      </c>
      <c r="G655" s="52">
        <f>F655/E655*100</f>
        <v>90.42127440800814</v>
      </c>
      <c r="H655" s="20"/>
    </row>
    <row r="656" spans="2:8" ht="15">
      <c r="B656" s="20"/>
      <c r="C656" s="428" t="s">
        <v>295</v>
      </c>
      <c r="D656" s="428"/>
      <c r="E656" s="164">
        <v>203585</v>
      </c>
      <c r="F656" s="213">
        <v>186468</v>
      </c>
      <c r="G656" s="52">
        <f>F656/E656*100</f>
        <v>91.5922096421642</v>
      </c>
      <c r="H656" s="20"/>
    </row>
    <row r="657" spans="1:10" ht="15">
      <c r="A657" s="20"/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1:10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1" s="16" customFormat="1" ht="15.75">
      <c r="B659" s="16" t="s">
        <v>194</v>
      </c>
      <c r="K659" s="170"/>
    </row>
    <row r="660" spans="1:10" ht="15">
      <c r="A660" s="20"/>
      <c r="B660" s="20" t="s">
        <v>526</v>
      </c>
      <c r="C660" s="20"/>
      <c r="D660" s="20"/>
      <c r="E660" s="20"/>
      <c r="F660" s="20"/>
      <c r="G660" s="20"/>
      <c r="H660" s="20"/>
      <c r="I660" s="20"/>
      <c r="J660" s="20"/>
    </row>
    <row r="661" spans="1:10" ht="15">
      <c r="A661" s="20"/>
      <c r="B661" s="221">
        <v>21528</v>
      </c>
      <c r="C661" s="20" t="s">
        <v>392</v>
      </c>
      <c r="D661" s="20"/>
      <c r="E661" s="20"/>
      <c r="F661" s="46"/>
      <c r="G661" s="221">
        <v>36797</v>
      </c>
      <c r="H661" s="20" t="s">
        <v>393</v>
      </c>
      <c r="I661" s="258"/>
      <c r="J661" s="215">
        <f>B661/G661*100</f>
        <v>58.50476941054977</v>
      </c>
    </row>
    <row r="662" spans="1:10" s="168" customFormat="1" ht="15">
      <c r="A662" s="46"/>
      <c r="B662" s="46"/>
      <c r="C662" s="46"/>
      <c r="D662" s="167"/>
      <c r="E662" s="46"/>
      <c r="F662" s="46"/>
      <c r="G662" s="46"/>
      <c r="H662" s="46"/>
      <c r="I662" s="167"/>
      <c r="J662" s="46"/>
    </row>
    <row r="663" spans="1:10" ht="15" hidden="1">
      <c r="A663" s="56"/>
      <c r="B663" s="42" t="s">
        <v>248</v>
      </c>
      <c r="C663" s="42"/>
      <c r="D663" s="35"/>
      <c r="E663" s="35"/>
      <c r="F663" s="35"/>
      <c r="G663" s="35"/>
      <c r="H663" s="35"/>
      <c r="I663" s="35"/>
      <c r="J663" s="20"/>
    </row>
    <row r="664" spans="1:10" ht="15" hidden="1">
      <c r="A664" s="56"/>
      <c r="B664" s="42" t="s">
        <v>234</v>
      </c>
      <c r="C664" s="42"/>
      <c r="D664" s="35"/>
      <c r="E664" s="35"/>
      <c r="F664" s="35"/>
      <c r="G664" s="35"/>
      <c r="H664" s="35"/>
      <c r="I664" s="35"/>
      <c r="J664" s="20"/>
    </row>
    <row r="665" spans="1:10" ht="15" hidden="1">
      <c r="A665" s="56"/>
      <c r="B665" s="42" t="s">
        <v>235</v>
      </c>
      <c r="C665" s="42"/>
      <c r="D665" s="35"/>
      <c r="E665" s="35"/>
      <c r="F665" s="35"/>
      <c r="G665" s="35"/>
      <c r="H665" s="35"/>
      <c r="I665" s="35"/>
      <c r="J665" s="20"/>
    </row>
    <row r="666" spans="1:10" ht="15" hidden="1">
      <c r="A666" s="20"/>
      <c r="B666" s="42"/>
      <c r="C666" s="42"/>
      <c r="D666" s="35"/>
      <c r="E666" s="35"/>
      <c r="F666" s="35"/>
      <c r="G666" s="35"/>
      <c r="H666" s="35"/>
      <c r="I666" s="35"/>
      <c r="J666" s="20"/>
    </row>
    <row r="667" spans="1:10" ht="15" hidden="1">
      <c r="A667" s="56"/>
      <c r="B667" s="42" t="s">
        <v>236</v>
      </c>
      <c r="C667" s="42"/>
      <c r="D667" s="35"/>
      <c r="E667" s="35"/>
      <c r="F667" s="35"/>
      <c r="G667" s="35"/>
      <c r="H667" s="35"/>
      <c r="I667" s="35"/>
      <c r="J667" s="20"/>
    </row>
    <row r="668" spans="1:10" ht="15" hidden="1">
      <c r="A668" s="56"/>
      <c r="B668" s="42" t="s">
        <v>237</v>
      </c>
      <c r="C668" s="42"/>
      <c r="D668" s="35"/>
      <c r="E668" s="35"/>
      <c r="F668" s="35"/>
      <c r="G668" s="35"/>
      <c r="H668" s="35"/>
      <c r="I668" s="35"/>
      <c r="J668" s="20"/>
    </row>
    <row r="669" spans="1:10" ht="15" hidden="1">
      <c r="A669" s="56"/>
      <c r="B669" s="42" t="s">
        <v>238</v>
      </c>
      <c r="C669" s="42"/>
      <c r="D669" s="35"/>
      <c r="E669" s="35"/>
      <c r="F669" s="35"/>
      <c r="G669" s="35"/>
      <c r="H669" s="35"/>
      <c r="I669" s="35"/>
      <c r="J669" s="20"/>
    </row>
    <row r="670" spans="1:10" ht="15">
      <c r="A670" s="20"/>
      <c r="B670" s="42"/>
      <c r="C670" s="42"/>
      <c r="D670" s="35"/>
      <c r="E670" s="35"/>
      <c r="F670" s="35"/>
      <c r="G670" s="35"/>
      <c r="H670" s="35"/>
      <c r="I670" s="35"/>
      <c r="J670" s="20"/>
    </row>
    <row r="671" spans="2:11" s="24" customFormat="1" ht="15.75">
      <c r="B671" s="40" t="s">
        <v>195</v>
      </c>
      <c r="C671" s="40"/>
      <c r="D671" s="41"/>
      <c r="E671" s="41"/>
      <c r="F671" s="41"/>
      <c r="G671" s="41"/>
      <c r="H671" s="41"/>
      <c r="I671" s="41"/>
      <c r="K671" s="337"/>
    </row>
    <row r="672" spans="1:10" ht="15">
      <c r="A672" s="20"/>
      <c r="B672" s="33"/>
      <c r="C672" s="33"/>
      <c r="D672" s="34"/>
      <c r="E672" s="34"/>
      <c r="F672" s="34"/>
      <c r="G672" s="34"/>
      <c r="H672" s="34"/>
      <c r="I672" s="34"/>
      <c r="J672" s="20"/>
    </row>
    <row r="673" spans="2:11" s="20" customFormat="1" ht="15">
      <c r="B673" s="42" t="s">
        <v>527</v>
      </c>
      <c r="C673" s="42"/>
      <c r="D673" s="35"/>
      <c r="E673" s="35"/>
      <c r="F673" s="35"/>
      <c r="G673" s="35"/>
      <c r="H673" s="35"/>
      <c r="I673" s="35"/>
      <c r="K673" s="46"/>
    </row>
    <row r="674" spans="2:11" s="20" customFormat="1" ht="15">
      <c r="B674" s="42" t="s">
        <v>309</v>
      </c>
      <c r="C674" s="347">
        <f>I674+D675</f>
        <v>315</v>
      </c>
      <c r="D674" s="35" t="s">
        <v>394</v>
      </c>
      <c r="E674" s="35"/>
      <c r="F674" s="175" t="s">
        <v>395</v>
      </c>
      <c r="G674" s="172"/>
      <c r="H674" s="175"/>
      <c r="I674" s="234">
        <v>0</v>
      </c>
      <c r="K674" s="46"/>
    </row>
    <row r="675" spans="2:11" s="20" customFormat="1" ht="15">
      <c r="B675" s="42" t="s">
        <v>396</v>
      </c>
      <c r="C675" s="172"/>
      <c r="D675" s="234">
        <v>315</v>
      </c>
      <c r="E675" s="261" t="s">
        <v>397</v>
      </c>
      <c r="F675" s="175"/>
      <c r="G675" s="172"/>
      <c r="H675" s="175"/>
      <c r="I675" s="175"/>
      <c r="J675" s="46"/>
      <c r="K675" s="46"/>
    </row>
    <row r="676" spans="2:9" s="46" customFormat="1" ht="15">
      <c r="B676" s="426"/>
      <c r="C676" s="172"/>
      <c r="D676" s="172"/>
      <c r="E676" s="261"/>
      <c r="F676" s="175"/>
      <c r="G676" s="172"/>
      <c r="H676" s="175"/>
      <c r="I676" s="175"/>
    </row>
    <row r="677" spans="2:11" s="20" customFormat="1" ht="15">
      <c r="B677" s="42"/>
      <c r="C677" s="42"/>
      <c r="D677" s="35"/>
      <c r="E677" s="35"/>
      <c r="F677" s="35"/>
      <c r="G677" s="35"/>
      <c r="H677" s="35"/>
      <c r="I677" s="35"/>
      <c r="K677" s="46"/>
    </row>
    <row r="678" spans="2:11" s="20" customFormat="1" ht="15">
      <c r="B678" s="182" t="s">
        <v>334</v>
      </c>
      <c r="C678" s="182"/>
      <c r="D678" s="183"/>
      <c r="E678" s="183"/>
      <c r="F678" s="183"/>
      <c r="G678" s="35"/>
      <c r="H678" s="35"/>
      <c r="I678" s="35"/>
      <c r="K678" s="46"/>
    </row>
    <row r="679" spans="2:11" s="20" customFormat="1" ht="15">
      <c r="B679" s="42"/>
      <c r="C679" s="42"/>
      <c r="D679" s="35"/>
      <c r="E679" s="35"/>
      <c r="F679" s="35"/>
      <c r="G679" s="35"/>
      <c r="H679" s="35"/>
      <c r="I679" s="35"/>
      <c r="K679" s="46"/>
    </row>
    <row r="680" spans="2:11" s="20" customFormat="1" ht="15">
      <c r="B680" s="42" t="s">
        <v>398</v>
      </c>
      <c r="C680" s="42"/>
      <c r="D680" s="35"/>
      <c r="E680" s="35"/>
      <c r="F680" s="35"/>
      <c r="G680" s="35"/>
      <c r="H680" s="35"/>
      <c r="I680" s="35"/>
      <c r="K680" s="46"/>
    </row>
    <row r="681" spans="2:11" s="20" customFormat="1" ht="15">
      <c r="B681" s="42" t="s">
        <v>528</v>
      </c>
      <c r="C681" s="42"/>
      <c r="D681" s="35"/>
      <c r="E681" s="35"/>
      <c r="F681" s="35"/>
      <c r="G681" s="347">
        <v>0</v>
      </c>
      <c r="H681" s="35" t="s">
        <v>335</v>
      </c>
      <c r="I681" s="235">
        <f>G681/9041*100</f>
        <v>0</v>
      </c>
      <c r="J681" s="20" t="s">
        <v>28</v>
      </c>
      <c r="K681" s="47"/>
    </row>
    <row r="682" spans="2:11" s="20" customFormat="1" ht="15">
      <c r="B682" s="42" t="s">
        <v>491</v>
      </c>
      <c r="C682" s="42"/>
      <c r="D682" s="35"/>
      <c r="E682" s="35"/>
      <c r="F682" s="35"/>
      <c r="G682" s="172"/>
      <c r="H682" s="35"/>
      <c r="I682" s="35"/>
      <c r="K682" s="46"/>
    </row>
    <row r="683" spans="2:11" s="20" customFormat="1" ht="15">
      <c r="B683" s="42"/>
      <c r="C683" s="42"/>
      <c r="D683" s="35"/>
      <c r="E683" s="35"/>
      <c r="F683" s="35"/>
      <c r="G683" s="172"/>
      <c r="H683" s="35"/>
      <c r="I683" s="35"/>
      <c r="K683" s="46"/>
    </row>
    <row r="684" spans="2:11" s="20" customFormat="1" ht="15">
      <c r="B684" s="42"/>
      <c r="C684" s="42"/>
      <c r="D684" s="35"/>
      <c r="E684" s="35"/>
      <c r="F684" s="35"/>
      <c r="G684" s="172"/>
      <c r="H684" s="35"/>
      <c r="I684" s="35"/>
      <c r="K684" s="46"/>
    </row>
    <row r="685" spans="2:35" s="20" customFormat="1" ht="66.75" customHeight="1">
      <c r="B685" s="480" t="s">
        <v>537</v>
      </c>
      <c r="C685" s="480"/>
      <c r="D685" s="480"/>
      <c r="E685" s="480"/>
      <c r="F685" s="480"/>
      <c r="G685" s="480"/>
      <c r="H685" s="480"/>
      <c r="I685" s="480"/>
      <c r="J685" s="422"/>
      <c r="K685" s="422"/>
      <c r="L685" s="422"/>
      <c r="M685" s="422"/>
      <c r="N685" s="422"/>
      <c r="O685" s="422"/>
      <c r="P685" s="422"/>
      <c r="Q685" s="422"/>
      <c r="R685" s="422"/>
      <c r="S685" s="422"/>
      <c r="T685" s="422"/>
      <c r="U685" s="422"/>
      <c r="V685" s="422"/>
      <c r="W685" s="422"/>
      <c r="X685" s="422"/>
      <c r="Y685" s="422"/>
      <c r="Z685" s="422"/>
      <c r="AA685" s="422"/>
      <c r="AB685" s="422"/>
      <c r="AC685" s="422"/>
      <c r="AD685" s="422"/>
      <c r="AE685" s="422"/>
      <c r="AF685" s="422"/>
      <c r="AG685" s="422"/>
      <c r="AH685" s="422"/>
      <c r="AI685" s="402"/>
    </row>
    <row r="686" spans="2:11" s="20" customFormat="1" ht="15">
      <c r="B686" s="42"/>
      <c r="C686" s="42"/>
      <c r="D686" s="35"/>
      <c r="E686" s="35"/>
      <c r="F686" s="35"/>
      <c r="G686" s="172"/>
      <c r="H686" s="35"/>
      <c r="I686" s="35"/>
      <c r="K686" s="46"/>
    </row>
    <row r="687" spans="2:35" s="20" customFormat="1" ht="57.75" customHeight="1">
      <c r="B687" s="505"/>
      <c r="C687" s="505"/>
      <c r="D687" s="505"/>
      <c r="E687" s="505"/>
      <c r="F687" s="505"/>
      <c r="G687" s="505"/>
      <c r="H687" s="505"/>
      <c r="I687" s="505"/>
      <c r="J687" s="358"/>
      <c r="K687" s="358"/>
      <c r="L687" s="358"/>
      <c r="M687" s="358"/>
      <c r="N687" s="358"/>
      <c r="O687" s="358"/>
      <c r="P687" s="358"/>
      <c r="Q687" s="358"/>
      <c r="R687" s="358"/>
      <c r="S687" s="358"/>
      <c r="T687" s="358"/>
      <c r="U687" s="358"/>
      <c r="V687" s="358"/>
      <c r="W687" s="358"/>
      <c r="X687" s="358"/>
      <c r="Y687" s="358"/>
      <c r="Z687" s="358"/>
      <c r="AA687" s="358"/>
      <c r="AB687" s="358"/>
      <c r="AC687" s="358"/>
      <c r="AD687" s="358"/>
      <c r="AE687" s="358"/>
      <c r="AF687" s="358"/>
      <c r="AG687" s="358"/>
      <c r="AH687" s="358"/>
      <c r="AI687" s="358"/>
    </row>
    <row r="688" spans="2:11" s="20" customFormat="1" ht="15">
      <c r="B688" s="42"/>
      <c r="C688" s="42"/>
      <c r="D688" s="35"/>
      <c r="E688" s="35"/>
      <c r="F688" s="35"/>
      <c r="G688" s="172"/>
      <c r="H688" s="35"/>
      <c r="I688" s="35"/>
      <c r="K688" s="46"/>
    </row>
    <row r="689" spans="2:11" s="20" customFormat="1" ht="15">
      <c r="B689" s="42"/>
      <c r="C689" s="42"/>
      <c r="D689" s="35"/>
      <c r="E689" s="35"/>
      <c r="F689" s="35"/>
      <c r="G689" s="35"/>
      <c r="H689" s="35"/>
      <c r="I689" s="35"/>
      <c r="K689" s="46"/>
    </row>
    <row r="690" spans="2:11" s="20" customFormat="1" ht="15">
      <c r="B690" s="42"/>
      <c r="C690" s="42"/>
      <c r="D690" s="35"/>
      <c r="E690" s="35"/>
      <c r="F690" s="35"/>
      <c r="G690" s="35"/>
      <c r="H690" s="35"/>
      <c r="I690" s="35"/>
      <c r="K690" s="46"/>
    </row>
    <row r="691" spans="2:11" s="20" customFormat="1" ht="15">
      <c r="B691" s="42"/>
      <c r="C691" s="42"/>
      <c r="D691" s="35"/>
      <c r="E691" s="35"/>
      <c r="F691" s="35"/>
      <c r="G691" s="35"/>
      <c r="H691" s="35"/>
      <c r="I691" s="35"/>
      <c r="K691" s="46"/>
    </row>
    <row r="692" spans="1:10" ht="15">
      <c r="A692" s="20"/>
      <c r="B692" s="33"/>
      <c r="C692" s="33"/>
      <c r="D692" s="34"/>
      <c r="E692" s="34">
        <v>12</v>
      </c>
      <c r="F692" s="34"/>
      <c r="G692" s="34"/>
      <c r="H692" s="34"/>
      <c r="I692" s="34"/>
      <c r="J692" s="20"/>
    </row>
    <row r="693" spans="1:10" ht="15">
      <c r="A693" s="20"/>
      <c r="B693" s="20"/>
      <c r="C693" s="20"/>
      <c r="D693" s="20"/>
      <c r="E693" s="21"/>
      <c r="F693" s="20"/>
      <c r="G693" s="20"/>
      <c r="H693" s="20"/>
      <c r="I693" s="20"/>
      <c r="J693" s="20"/>
    </row>
    <row r="694" spans="2:11" s="16" customFormat="1" ht="15.75">
      <c r="B694" s="16" t="s">
        <v>196</v>
      </c>
      <c r="K694" s="170"/>
    </row>
    <row r="695" spans="1:10" ht="12" customHeight="1">
      <c r="A695" s="20"/>
      <c r="B695" s="20"/>
      <c r="C695" s="20"/>
      <c r="D695" s="18"/>
      <c r="E695" s="18"/>
      <c r="F695" s="18"/>
      <c r="G695" s="18"/>
      <c r="H695" s="20"/>
      <c r="I695" s="20"/>
      <c r="J695" s="20"/>
    </row>
    <row r="696" spans="1:10" ht="18.75">
      <c r="A696" s="20"/>
      <c r="B696" s="20" t="s">
        <v>529</v>
      </c>
      <c r="C696" s="20"/>
      <c r="D696" s="18"/>
      <c r="E696" s="18"/>
      <c r="F696" s="18"/>
      <c r="G696" s="18"/>
      <c r="H696" s="20"/>
      <c r="I696" s="20"/>
      <c r="J696" s="20"/>
    </row>
    <row r="697" spans="1:10" ht="15">
      <c r="A697" s="20"/>
      <c r="B697" s="20" t="s">
        <v>310</v>
      </c>
      <c r="C697" s="20"/>
      <c r="D697" s="221">
        <f>I702</f>
        <v>9886</v>
      </c>
      <c r="E697" s="20" t="s">
        <v>372</v>
      </c>
      <c r="F697" s="21"/>
      <c r="G697" s="212">
        <f>I702/H702*100</f>
        <v>56.48174598640233</v>
      </c>
      <c r="H697" s="20" t="s">
        <v>311</v>
      </c>
      <c r="I697" s="20"/>
      <c r="J697" s="20"/>
    </row>
    <row r="698" spans="1:10" ht="13.5" customHeight="1">
      <c r="A698" s="46"/>
      <c r="B698" s="46"/>
      <c r="C698" s="46"/>
      <c r="D698" s="174"/>
      <c r="E698" s="46"/>
      <c r="F698" s="47"/>
      <c r="G698" s="167"/>
      <c r="H698" s="46"/>
      <c r="I698" s="46"/>
      <c r="J698" s="46"/>
    </row>
    <row r="699" spans="1:10" ht="15.75" thickBo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</row>
    <row r="700" spans="1:10" ht="16.5" thickBot="1" thickTop="1">
      <c r="A700" s="20"/>
      <c r="B700" s="482" t="s">
        <v>148</v>
      </c>
      <c r="C700" s="482"/>
      <c r="D700" s="482"/>
      <c r="E700" s="463" t="s">
        <v>144</v>
      </c>
      <c r="F700" s="463"/>
      <c r="G700" s="463"/>
      <c r="H700" s="463" t="s">
        <v>145</v>
      </c>
      <c r="I700" s="463"/>
      <c r="J700" s="463"/>
    </row>
    <row r="701" spans="1:10" ht="43.5" thickBot="1" thickTop="1">
      <c r="A701" s="20"/>
      <c r="B701" s="482"/>
      <c r="C701" s="482"/>
      <c r="D701" s="482"/>
      <c r="E701" s="354" t="s">
        <v>506</v>
      </c>
      <c r="F701" s="406" t="s">
        <v>515</v>
      </c>
      <c r="G701" s="271" t="s">
        <v>28</v>
      </c>
      <c r="H701" s="354" t="s">
        <v>506</v>
      </c>
      <c r="I701" s="406" t="s">
        <v>515</v>
      </c>
      <c r="J701" s="271" t="s">
        <v>28</v>
      </c>
    </row>
    <row r="702" spans="1:10" ht="22.5" customHeight="1" thickTop="1">
      <c r="A702" s="20"/>
      <c r="B702" s="483" t="s">
        <v>146</v>
      </c>
      <c r="C702" s="483"/>
      <c r="D702" s="483"/>
      <c r="E702" s="269">
        <f>SUM(E703:E708)</f>
        <v>339</v>
      </c>
      <c r="F702" s="348">
        <f>SUM(F703:F707)</f>
        <v>239</v>
      </c>
      <c r="G702" s="270">
        <f aca="true" t="shared" si="2" ref="G702:G715">F702/E702*100</f>
        <v>70.50147492625368</v>
      </c>
      <c r="H702" s="348">
        <f>SUM(H703:H708)</f>
        <v>17503</v>
      </c>
      <c r="I702" s="348">
        <f>SUM(I703:I708)</f>
        <v>9886</v>
      </c>
      <c r="J702" s="270">
        <f>I703/H703*100</f>
        <v>54.439511653718085</v>
      </c>
    </row>
    <row r="703" spans="1:12" ht="22.5" customHeight="1">
      <c r="A703" s="20"/>
      <c r="B703" s="177" t="s">
        <v>251</v>
      </c>
      <c r="C703" s="473" t="s">
        <v>204</v>
      </c>
      <c r="D703" s="473"/>
      <c r="E703" s="50">
        <v>288</v>
      </c>
      <c r="F703" s="349">
        <v>154</v>
      </c>
      <c r="G703" s="51">
        <f t="shared" si="2"/>
        <v>53.47222222222222</v>
      </c>
      <c r="H703" s="188">
        <v>14416</v>
      </c>
      <c r="I703" s="349">
        <v>7848</v>
      </c>
      <c r="J703" s="423" t="e">
        <f aca="true" t="shared" si="3" ref="J703:J715">I704/H704*100</f>
        <v>#DIV/0!</v>
      </c>
      <c r="L703" s="168"/>
    </row>
    <row r="704" spans="1:12" ht="22.5" customHeight="1" hidden="1">
      <c r="A704" s="20"/>
      <c r="B704" s="177" t="s">
        <v>252</v>
      </c>
      <c r="C704" s="466" t="s">
        <v>253</v>
      </c>
      <c r="D704" s="466"/>
      <c r="E704" s="50"/>
      <c r="F704" s="349"/>
      <c r="G704" s="51" t="e">
        <f t="shared" si="2"/>
        <v>#DIV/0!</v>
      </c>
      <c r="H704" s="188"/>
      <c r="I704" s="349"/>
      <c r="J704" s="423" t="e">
        <f t="shared" si="3"/>
        <v>#DIV/0!</v>
      </c>
      <c r="L704" s="168"/>
    </row>
    <row r="705" spans="1:12" ht="22.5" customHeight="1">
      <c r="A705" s="20"/>
      <c r="B705" s="177" t="s">
        <v>254</v>
      </c>
      <c r="C705" s="466" t="s">
        <v>258</v>
      </c>
      <c r="D705" s="466"/>
      <c r="E705" s="50">
        <v>0</v>
      </c>
      <c r="F705" s="349">
        <v>0</v>
      </c>
      <c r="G705" s="51" t="e">
        <f t="shared" si="2"/>
        <v>#DIV/0!</v>
      </c>
      <c r="H705" s="188">
        <v>0</v>
      </c>
      <c r="I705" s="349">
        <v>0</v>
      </c>
      <c r="J705" s="423">
        <f t="shared" si="3"/>
        <v>66.18892508143323</v>
      </c>
      <c r="L705" s="168"/>
    </row>
    <row r="706" spans="1:12" ht="22.5" customHeight="1">
      <c r="A706" s="20"/>
      <c r="B706" s="177" t="s">
        <v>255</v>
      </c>
      <c r="C706" s="466" t="s">
        <v>253</v>
      </c>
      <c r="D706" s="466"/>
      <c r="E706" s="50">
        <v>43</v>
      </c>
      <c r="F706" s="349">
        <v>83</v>
      </c>
      <c r="G706" s="51">
        <f t="shared" si="2"/>
        <v>193.0232558139535</v>
      </c>
      <c r="H706" s="188">
        <v>3070</v>
      </c>
      <c r="I706" s="349">
        <v>2032</v>
      </c>
      <c r="J706" s="423">
        <f t="shared" si="3"/>
        <v>35.294117647058826</v>
      </c>
      <c r="L706" s="168"/>
    </row>
    <row r="707" spans="1:12" ht="22.5" customHeight="1">
      <c r="A707" s="20"/>
      <c r="B707" s="177" t="s">
        <v>256</v>
      </c>
      <c r="C707" s="466" t="s">
        <v>258</v>
      </c>
      <c r="D707" s="466"/>
      <c r="E707" s="50">
        <v>8</v>
      </c>
      <c r="F707" s="349">
        <v>2</v>
      </c>
      <c r="G707" s="51">
        <f t="shared" si="2"/>
        <v>25</v>
      </c>
      <c r="H707" s="188">
        <v>17</v>
      </c>
      <c r="I707" s="349">
        <v>6</v>
      </c>
      <c r="J707" s="423" t="e">
        <f t="shared" si="3"/>
        <v>#DIV/0!</v>
      </c>
      <c r="L707" s="168"/>
    </row>
    <row r="708" spans="1:12" ht="22.5" customHeight="1" hidden="1">
      <c r="A708" s="20"/>
      <c r="B708" s="177" t="s">
        <v>257</v>
      </c>
      <c r="C708" s="473" t="s">
        <v>259</v>
      </c>
      <c r="D708" s="473"/>
      <c r="E708" s="50">
        <v>0</v>
      </c>
      <c r="F708" s="238">
        <f>'[1]16-ДИЈАЛИЗА РФЗО'!$E$11</f>
        <v>213</v>
      </c>
      <c r="G708" s="51" t="e">
        <f t="shared" si="2"/>
        <v>#DIV/0!</v>
      </c>
      <c r="H708" s="188">
        <v>0</v>
      </c>
      <c r="I708" s="349">
        <v>0</v>
      </c>
      <c r="J708" s="270">
        <f t="shared" si="3"/>
        <v>71.55555555555554</v>
      </c>
      <c r="L708" s="168"/>
    </row>
    <row r="709" spans="1:12" ht="22.5" customHeight="1">
      <c r="A709" s="20"/>
      <c r="B709" s="484" t="s">
        <v>147</v>
      </c>
      <c r="C709" s="484"/>
      <c r="D709" s="484"/>
      <c r="E709" s="236">
        <f>SUM(E710:E712)</f>
        <v>22</v>
      </c>
      <c r="F709" s="236">
        <f>SUM(F710:F712)</f>
        <v>29</v>
      </c>
      <c r="G709" s="237">
        <f t="shared" si="2"/>
        <v>131.8181818181818</v>
      </c>
      <c r="H709" s="350">
        <f>SUM(H710:H712)</f>
        <v>450</v>
      </c>
      <c r="I709" s="350">
        <f>SUM(I710:I712)</f>
        <v>322</v>
      </c>
      <c r="J709" s="270">
        <f t="shared" si="3"/>
        <v>75.76470588235294</v>
      </c>
      <c r="L709" s="168"/>
    </row>
    <row r="710" spans="1:12" ht="22.5" customHeight="1">
      <c r="A710" s="20"/>
      <c r="B710" s="177" t="s">
        <v>260</v>
      </c>
      <c r="C710" s="466" t="s">
        <v>264</v>
      </c>
      <c r="D710" s="466"/>
      <c r="E710" s="50">
        <v>21</v>
      </c>
      <c r="F710" s="238">
        <v>29</v>
      </c>
      <c r="G710" s="51">
        <f t="shared" si="2"/>
        <v>138.0952380952381</v>
      </c>
      <c r="H710" s="188">
        <v>425</v>
      </c>
      <c r="I710" s="349">
        <v>322</v>
      </c>
      <c r="J710" s="423" t="e">
        <f t="shared" si="3"/>
        <v>#DIV/0!</v>
      </c>
      <c r="L710" s="168"/>
    </row>
    <row r="711" spans="1:12" ht="22.5" customHeight="1">
      <c r="A711" s="20"/>
      <c r="B711" s="177" t="s">
        <v>261</v>
      </c>
      <c r="C711" s="466" t="s">
        <v>265</v>
      </c>
      <c r="D711" s="466"/>
      <c r="E711" s="50">
        <v>0</v>
      </c>
      <c r="F711" s="238">
        <v>0</v>
      </c>
      <c r="G711" s="51" t="e">
        <f t="shared" si="2"/>
        <v>#DIV/0!</v>
      </c>
      <c r="H711" s="188">
        <v>0</v>
      </c>
      <c r="I711" s="349">
        <v>0</v>
      </c>
      <c r="J711" s="423">
        <f t="shared" si="3"/>
        <v>0</v>
      </c>
      <c r="L711" s="168"/>
    </row>
    <row r="712" spans="1:12" ht="22.5" customHeight="1">
      <c r="A712" s="20"/>
      <c r="B712" s="177" t="s">
        <v>262</v>
      </c>
      <c r="C712" s="466" t="s">
        <v>263</v>
      </c>
      <c r="D712" s="466"/>
      <c r="E712" s="50">
        <v>1</v>
      </c>
      <c r="F712" s="238">
        <v>0</v>
      </c>
      <c r="G712" s="51">
        <f t="shared" si="2"/>
        <v>0</v>
      </c>
      <c r="H712" s="188">
        <v>25</v>
      </c>
      <c r="I712" s="349">
        <v>0</v>
      </c>
      <c r="J712" s="423">
        <f t="shared" si="3"/>
        <v>0</v>
      </c>
      <c r="L712" s="168"/>
    </row>
    <row r="713" spans="1:10" ht="22.5" customHeight="1">
      <c r="A713" s="20"/>
      <c r="B713" s="479" t="s">
        <v>317</v>
      </c>
      <c r="C713" s="479"/>
      <c r="D713" s="479"/>
      <c r="E713" s="236">
        <f>E714</f>
        <v>5</v>
      </c>
      <c r="F713" s="236">
        <f>F714</f>
        <v>0</v>
      </c>
      <c r="G713" s="237">
        <f t="shared" si="2"/>
        <v>0</v>
      </c>
      <c r="H713" s="350">
        <f>H714</f>
        <v>25</v>
      </c>
      <c r="I713" s="350">
        <f>I714</f>
        <v>0</v>
      </c>
      <c r="J713" s="270">
        <f t="shared" si="3"/>
        <v>0</v>
      </c>
    </row>
    <row r="714" spans="1:10" ht="22.5" customHeight="1" thickBot="1">
      <c r="A714" s="20"/>
      <c r="B714" s="272" t="s">
        <v>318</v>
      </c>
      <c r="C714" s="477" t="s">
        <v>319</v>
      </c>
      <c r="D714" s="477"/>
      <c r="E714" s="273">
        <v>5</v>
      </c>
      <c r="F714" s="274">
        <v>0</v>
      </c>
      <c r="G714" s="275">
        <f t="shared" si="2"/>
        <v>0</v>
      </c>
      <c r="H714" s="189">
        <v>25</v>
      </c>
      <c r="I714" s="351">
        <v>0</v>
      </c>
      <c r="J714" s="424">
        <f t="shared" si="3"/>
        <v>56.78050951162532</v>
      </c>
    </row>
    <row r="715" spans="1:10" ht="22.5" customHeight="1" thickBot="1" thickTop="1">
      <c r="A715" s="20"/>
      <c r="B715" s="474" t="s">
        <v>399</v>
      </c>
      <c r="C715" s="474"/>
      <c r="D715" s="474"/>
      <c r="E715" s="276">
        <f>E713+E709+E702</f>
        <v>366</v>
      </c>
      <c r="F715" s="277">
        <f>F702+F709+F713</f>
        <v>268</v>
      </c>
      <c r="G715" s="278">
        <f t="shared" si="2"/>
        <v>73.224043715847</v>
      </c>
      <c r="H715" s="353">
        <f>H702+H709+H713</f>
        <v>17978</v>
      </c>
      <c r="I715" s="352">
        <f>I702+I709+I713</f>
        <v>10208</v>
      </c>
      <c r="J715" s="425" t="e">
        <f t="shared" si="3"/>
        <v>#DIV/0!</v>
      </c>
    </row>
    <row r="716" spans="1:10" ht="15.75" thickTop="1">
      <c r="A716" s="20"/>
      <c r="B716" s="20" t="s">
        <v>530</v>
      </c>
      <c r="C716" s="20"/>
      <c r="D716" s="20"/>
      <c r="E716" s="20"/>
      <c r="F716" s="20"/>
      <c r="G716" s="20"/>
      <c r="H716" s="20"/>
      <c r="I716" s="20"/>
      <c r="J716" s="20"/>
    </row>
    <row r="717" spans="1:10" ht="15">
      <c r="A717" s="20"/>
      <c r="B717" s="20" t="s">
        <v>312</v>
      </c>
      <c r="C717" s="211">
        <v>86</v>
      </c>
      <c r="D717" s="20" t="s">
        <v>313</v>
      </c>
      <c r="E717" s="20"/>
      <c r="F717" s="20"/>
      <c r="G717" s="221">
        <v>591</v>
      </c>
      <c r="H717" s="20" t="s">
        <v>314</v>
      </c>
      <c r="I717" s="20"/>
      <c r="J717" s="20"/>
    </row>
    <row r="718" spans="1:10" ht="15">
      <c r="A718" s="46"/>
      <c r="B718" s="46" t="s">
        <v>315</v>
      </c>
      <c r="C718" s="167"/>
      <c r="D718" s="46"/>
      <c r="E718" s="46"/>
      <c r="F718" s="46"/>
      <c r="G718" s="211">
        <v>20</v>
      </c>
      <c r="H718" s="46"/>
      <c r="I718" s="46"/>
      <c r="J718" s="46"/>
    </row>
    <row r="719" spans="1:10" ht="15">
      <c r="A719" s="46"/>
      <c r="B719" s="46" t="s">
        <v>316</v>
      </c>
      <c r="C719" s="167"/>
      <c r="D719" s="211">
        <v>261</v>
      </c>
      <c r="E719" s="46" t="s">
        <v>314</v>
      </c>
      <c r="F719" s="46"/>
      <c r="G719" s="167"/>
      <c r="H719" s="46"/>
      <c r="I719" s="46"/>
      <c r="J719" s="46"/>
    </row>
    <row r="720" spans="1:10" ht="15">
      <c r="A720" s="20"/>
      <c r="B720" s="20" t="s">
        <v>149</v>
      </c>
      <c r="C720" s="20"/>
      <c r="D720" s="20"/>
      <c r="E720" s="20"/>
      <c r="F720" s="20"/>
      <c r="G720" s="20"/>
      <c r="H720" s="20"/>
      <c r="I720" s="20"/>
      <c r="J720" s="20"/>
    </row>
    <row r="721" spans="1:10" ht="23.25" customHeight="1">
      <c r="A721" s="20"/>
      <c r="B721" s="176"/>
      <c r="C721" s="478"/>
      <c r="D721" s="478"/>
      <c r="E721" s="297" t="s">
        <v>251</v>
      </c>
      <c r="F721" s="473" t="s">
        <v>204</v>
      </c>
      <c r="G721" s="473"/>
      <c r="H721" s="349">
        <v>7848</v>
      </c>
      <c r="I721" s="178">
        <f>H721/H731*100</f>
        <v>76.88087774294671</v>
      </c>
      <c r="J721" s="293" t="s">
        <v>28</v>
      </c>
    </row>
    <row r="722" spans="1:10" ht="23.25" customHeight="1" hidden="1">
      <c r="A722" s="20"/>
      <c r="B722" s="176"/>
      <c r="C722" s="475"/>
      <c r="D722" s="475"/>
      <c r="E722" s="297" t="s">
        <v>252</v>
      </c>
      <c r="F722" s="466" t="s">
        <v>253</v>
      </c>
      <c r="G722" s="466"/>
      <c r="H722" s="349"/>
      <c r="I722" s="178">
        <f>H722/H731*100</f>
        <v>0</v>
      </c>
      <c r="J722" s="293" t="s">
        <v>28</v>
      </c>
    </row>
    <row r="723" spans="1:10" ht="23.25" customHeight="1">
      <c r="A723" s="20"/>
      <c r="B723" s="176"/>
      <c r="C723" s="475"/>
      <c r="D723" s="475"/>
      <c r="E723" s="297" t="s">
        <v>254</v>
      </c>
      <c r="F723" s="466" t="s">
        <v>258</v>
      </c>
      <c r="G723" s="466"/>
      <c r="H723" s="349">
        <v>0</v>
      </c>
      <c r="I723" s="178">
        <f>H723/H731*100</f>
        <v>0</v>
      </c>
      <c r="J723" s="293" t="s">
        <v>28</v>
      </c>
    </row>
    <row r="724" spans="1:10" ht="23.25" customHeight="1">
      <c r="A724" s="20"/>
      <c r="B724" s="176"/>
      <c r="C724" s="475"/>
      <c r="D724" s="475"/>
      <c r="E724" s="297" t="s">
        <v>255</v>
      </c>
      <c r="F724" s="466" t="s">
        <v>253</v>
      </c>
      <c r="G724" s="466"/>
      <c r="H724" s="349">
        <v>2032</v>
      </c>
      <c r="I724" s="178">
        <f>H724/H731*100</f>
        <v>19.905956112852667</v>
      </c>
      <c r="J724" s="293" t="s">
        <v>28</v>
      </c>
    </row>
    <row r="725" spans="1:10" ht="23.25" customHeight="1">
      <c r="A725" s="20"/>
      <c r="B725" s="176"/>
      <c r="C725" s="475"/>
      <c r="D725" s="475"/>
      <c r="E725" s="297" t="s">
        <v>256</v>
      </c>
      <c r="F725" s="466" t="s">
        <v>258</v>
      </c>
      <c r="G725" s="466"/>
      <c r="H725" s="349">
        <v>6</v>
      </c>
      <c r="I725" s="178">
        <f>H725/H731*100</f>
        <v>0.05877742946708464</v>
      </c>
      <c r="J725" s="293" t="s">
        <v>28</v>
      </c>
    </row>
    <row r="726" spans="1:10" ht="23.25" customHeight="1" hidden="1">
      <c r="A726" s="20"/>
      <c r="B726" s="176"/>
      <c r="C726" s="478"/>
      <c r="D726" s="478"/>
      <c r="E726" s="297" t="s">
        <v>257</v>
      </c>
      <c r="F726" s="473" t="s">
        <v>259</v>
      </c>
      <c r="G726" s="473"/>
      <c r="H726" s="349"/>
      <c r="I726" s="178">
        <f>H726/H731*100</f>
        <v>0</v>
      </c>
      <c r="J726" s="293" t="s">
        <v>28</v>
      </c>
    </row>
    <row r="727" spans="1:10" ht="23.25" customHeight="1">
      <c r="A727" s="20"/>
      <c r="B727" s="176"/>
      <c r="C727" s="475"/>
      <c r="D727" s="475"/>
      <c r="E727" s="297" t="s">
        <v>260</v>
      </c>
      <c r="F727" s="466" t="s">
        <v>264</v>
      </c>
      <c r="G727" s="466"/>
      <c r="H727" s="349">
        <v>322</v>
      </c>
      <c r="I727" s="178">
        <f>H727/H731*100</f>
        <v>3.154388714733542</v>
      </c>
      <c r="J727" s="293" t="s">
        <v>28</v>
      </c>
    </row>
    <row r="728" spans="1:10" ht="23.25" customHeight="1">
      <c r="A728" s="20"/>
      <c r="B728" s="176"/>
      <c r="C728" s="475"/>
      <c r="D728" s="475"/>
      <c r="E728" s="297" t="s">
        <v>261</v>
      </c>
      <c r="F728" s="466" t="s">
        <v>265</v>
      </c>
      <c r="G728" s="466"/>
      <c r="H728" s="349">
        <v>0</v>
      </c>
      <c r="I728" s="178">
        <f>H728/H731*100</f>
        <v>0</v>
      </c>
      <c r="J728" s="293" t="s">
        <v>28</v>
      </c>
    </row>
    <row r="729" spans="1:10" ht="23.25" customHeight="1">
      <c r="A729" s="20"/>
      <c r="B729" s="176"/>
      <c r="C729" s="475"/>
      <c r="D729" s="475"/>
      <c r="E729" s="297" t="s">
        <v>262</v>
      </c>
      <c r="F729" s="466" t="s">
        <v>263</v>
      </c>
      <c r="G729" s="466"/>
      <c r="H729" s="349">
        <v>0</v>
      </c>
      <c r="I729" s="178">
        <f>H729/H731*100</f>
        <v>0</v>
      </c>
      <c r="J729" s="293" t="s">
        <v>28</v>
      </c>
    </row>
    <row r="730" spans="1:10" ht="23.25" customHeight="1">
      <c r="A730" s="20"/>
      <c r="B730" s="176"/>
      <c r="C730" s="476"/>
      <c r="D730" s="476"/>
      <c r="E730" s="297" t="s">
        <v>318</v>
      </c>
      <c r="F730" s="472" t="s">
        <v>319</v>
      </c>
      <c r="G730" s="472"/>
      <c r="H730" s="349">
        <v>0</v>
      </c>
      <c r="I730" s="178">
        <f>H730/H731*100</f>
        <v>0</v>
      </c>
      <c r="J730" s="293" t="s">
        <v>28</v>
      </c>
    </row>
    <row r="731" spans="1:10" ht="15" customHeight="1">
      <c r="A731" s="20"/>
      <c r="B731" s="20"/>
      <c r="C731" s="20"/>
      <c r="D731" s="20"/>
      <c r="E731" s="468" t="s">
        <v>86</v>
      </c>
      <c r="F731" s="469"/>
      <c r="G731" s="470"/>
      <c r="H731" s="185">
        <f>SUM(H721:H730)</f>
        <v>10208</v>
      </c>
      <c r="I731" s="243">
        <v>100</v>
      </c>
      <c r="J731" s="294" t="s">
        <v>28</v>
      </c>
    </row>
    <row r="732" spans="1:10" ht="15" customHeight="1">
      <c r="A732" s="20"/>
      <c r="B732" s="20"/>
      <c r="C732" s="20"/>
      <c r="D732" s="20"/>
      <c r="E732" s="173"/>
      <c r="F732" s="173"/>
      <c r="G732" s="173"/>
      <c r="H732" s="179"/>
      <c r="I732" s="180"/>
      <c r="J732" s="21"/>
    </row>
    <row r="733" spans="1:10" ht="15" customHeight="1">
      <c r="A733" s="20"/>
      <c r="B733" s="20"/>
      <c r="C733" s="20"/>
      <c r="D733" s="20"/>
      <c r="E733" s="173"/>
      <c r="F733" s="173"/>
      <c r="G733" s="173"/>
      <c r="H733" s="179"/>
      <c r="I733" s="180"/>
      <c r="J733" s="21"/>
    </row>
    <row r="734" spans="1:10" ht="15" customHeight="1">
      <c r="A734" s="20"/>
      <c r="B734" s="20"/>
      <c r="C734" s="20"/>
      <c r="D734" s="20"/>
      <c r="E734" s="173"/>
      <c r="F734" s="173"/>
      <c r="G734" s="173"/>
      <c r="H734" s="179"/>
      <c r="I734" s="180"/>
      <c r="J734" s="21"/>
    </row>
    <row r="735" spans="1:10" ht="15" customHeight="1">
      <c r="A735" s="20"/>
      <c r="B735" s="20"/>
      <c r="C735" s="20"/>
      <c r="D735" s="20"/>
      <c r="E735" s="173"/>
      <c r="F735" s="173"/>
      <c r="G735" s="173"/>
      <c r="H735" s="179"/>
      <c r="I735" s="180"/>
      <c r="J735" s="21"/>
    </row>
    <row r="736" spans="1:10" ht="15">
      <c r="A736" s="20"/>
      <c r="B736" s="20"/>
      <c r="C736" s="20"/>
      <c r="D736" s="20"/>
      <c r="E736" s="20"/>
      <c r="F736" s="20"/>
      <c r="G736" s="20"/>
      <c r="H736" s="21"/>
      <c r="I736" s="21"/>
      <c r="J736" s="21"/>
    </row>
    <row r="737" spans="1:10" ht="15">
      <c r="A737" s="20"/>
      <c r="B737" s="20"/>
      <c r="C737" s="20"/>
      <c r="D737" s="20"/>
      <c r="E737" s="20"/>
      <c r="F737" s="20"/>
      <c r="G737" s="20"/>
      <c r="H737" s="20"/>
      <c r="I737" s="20"/>
      <c r="J737" s="20"/>
    </row>
    <row r="738" spans="1:10" ht="15">
      <c r="A738" s="20"/>
      <c r="B738" s="20"/>
      <c r="C738" s="20"/>
      <c r="D738" s="20"/>
      <c r="E738" s="21">
        <v>13</v>
      </c>
      <c r="F738" s="20"/>
      <c r="G738" s="20"/>
      <c r="H738" s="20"/>
      <c r="I738" s="20"/>
      <c r="J738" s="20"/>
    </row>
    <row r="739" spans="1:10" ht="15">
      <c r="A739" s="20"/>
      <c r="B739" s="20"/>
      <c r="C739" s="20"/>
      <c r="D739" s="20"/>
      <c r="E739" s="21"/>
      <c r="F739" s="20"/>
      <c r="G739" s="20"/>
      <c r="H739" s="20"/>
      <c r="I739" s="20"/>
      <c r="J739" s="20"/>
    </row>
    <row r="740" spans="2:11" s="16" customFormat="1" ht="15.75">
      <c r="B740" s="16" t="s">
        <v>197</v>
      </c>
      <c r="K740" s="170"/>
    </row>
    <row r="741" spans="1:10" ht="15">
      <c r="A741" s="20"/>
      <c r="B741" s="20"/>
      <c r="C741" s="20"/>
      <c r="D741" s="20"/>
      <c r="E741" s="20"/>
      <c r="F741" s="20"/>
      <c r="G741" s="20"/>
      <c r="H741" s="20"/>
      <c r="I741" s="20"/>
      <c r="J741" s="20"/>
    </row>
    <row r="742" spans="1:10" ht="15">
      <c r="A742" s="20"/>
      <c r="B742" s="20" t="s">
        <v>531</v>
      </c>
      <c r="C742" s="20"/>
      <c r="D742" s="20"/>
      <c r="E742" s="20"/>
      <c r="F742" s="20"/>
      <c r="G742" s="20"/>
      <c r="H742" s="20"/>
      <c r="I742" s="20"/>
      <c r="J742" s="20"/>
    </row>
    <row r="743" spans="1:10" ht="15">
      <c r="A743" s="20"/>
      <c r="B743" s="214" t="s">
        <v>320</v>
      </c>
      <c r="C743" s="214"/>
      <c r="D743" s="214"/>
      <c r="E743" s="471">
        <f>'SANIT.POTR.UGR.'!N49</f>
        <v>40118573.48</v>
      </c>
      <c r="F743" s="471"/>
      <c r="G743" s="46" t="s">
        <v>321</v>
      </c>
      <c r="H743" s="20"/>
      <c r="I743" s="20"/>
      <c r="J743" s="20"/>
    </row>
    <row r="744" spans="1:10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</row>
    <row r="745" spans="1:10" ht="15">
      <c r="A745" s="20"/>
      <c r="B745" s="20"/>
      <c r="C745" s="20"/>
      <c r="D745" s="20"/>
      <c r="E745" s="20"/>
      <c r="F745" s="20"/>
      <c r="G745" s="20"/>
      <c r="H745" s="20"/>
      <c r="I745" s="20"/>
      <c r="J745" s="20"/>
    </row>
    <row r="746" spans="1:10" ht="15">
      <c r="A746" s="20"/>
      <c r="B746" s="20"/>
      <c r="C746" s="20"/>
      <c r="D746" s="20"/>
      <c r="E746" s="20"/>
      <c r="F746" s="20"/>
      <c r="G746" s="20"/>
      <c r="H746" s="20"/>
      <c r="I746" s="20"/>
      <c r="J746" s="20"/>
    </row>
    <row r="747" spans="1:10" ht="15">
      <c r="A747" s="20"/>
      <c r="B747" s="20"/>
      <c r="C747" s="20"/>
      <c r="D747" s="20"/>
      <c r="E747" s="20"/>
      <c r="F747" s="20"/>
      <c r="G747" s="20"/>
      <c r="H747" s="20"/>
      <c r="I747" s="20"/>
      <c r="J747" s="20"/>
    </row>
    <row r="748" spans="1:10" ht="15">
      <c r="A748" s="20"/>
      <c r="B748" s="20"/>
      <c r="C748" s="20"/>
      <c r="D748" s="20"/>
      <c r="E748" s="20"/>
      <c r="F748" s="20"/>
      <c r="G748" s="20"/>
      <c r="H748" s="20"/>
      <c r="I748" s="20"/>
      <c r="J748" s="20"/>
    </row>
    <row r="749" spans="1:10" ht="15">
      <c r="A749" s="20"/>
      <c r="B749" s="20"/>
      <c r="C749" s="20"/>
      <c r="D749" s="20"/>
      <c r="E749" s="20"/>
      <c r="F749" s="20"/>
      <c r="G749" s="20"/>
      <c r="H749" s="20"/>
      <c r="I749" s="20"/>
      <c r="J749" s="20"/>
    </row>
    <row r="750" spans="2:11" s="16" customFormat="1" ht="15.75">
      <c r="B750" s="16" t="s">
        <v>198</v>
      </c>
      <c r="K750" s="170"/>
    </row>
    <row r="751" spans="1:10" ht="15">
      <c r="A751" s="20"/>
      <c r="B751" s="20"/>
      <c r="C751" s="20"/>
      <c r="D751" s="20"/>
      <c r="E751" s="20"/>
      <c r="F751" s="20"/>
      <c r="G751" s="20"/>
      <c r="H751" s="20"/>
      <c r="I751" s="20"/>
      <c r="J751" s="20"/>
    </row>
    <row r="752" spans="1:10" ht="15">
      <c r="A752" s="20"/>
      <c r="B752" s="20" t="s">
        <v>29</v>
      </c>
      <c r="C752" s="20"/>
      <c r="D752" s="20"/>
      <c r="E752" s="20"/>
      <c r="F752" s="20"/>
      <c r="G752" s="20"/>
      <c r="H752" s="20"/>
      <c r="I752" s="20"/>
      <c r="J752" s="20"/>
    </row>
    <row r="753" spans="1:10" ht="15">
      <c r="A753" s="20"/>
      <c r="B753" s="20" t="s">
        <v>30</v>
      </c>
      <c r="C753" s="20"/>
      <c r="D753" s="20"/>
      <c r="E753" s="20"/>
      <c r="F753" s="20"/>
      <c r="G753" s="20"/>
      <c r="H753" s="20"/>
      <c r="I753" s="20"/>
      <c r="J753" s="20"/>
    </row>
    <row r="754" spans="1:10" ht="15">
      <c r="A754" s="20"/>
      <c r="B754" s="20"/>
      <c r="C754" s="20"/>
      <c r="D754" s="20"/>
      <c r="E754" s="20"/>
      <c r="F754" s="20"/>
      <c r="G754" s="20"/>
      <c r="H754" s="20"/>
      <c r="I754" s="20"/>
      <c r="J754" s="20"/>
    </row>
    <row r="755" spans="1:10" ht="15">
      <c r="A755" s="20"/>
      <c r="B755" s="20" t="s">
        <v>532</v>
      </c>
      <c r="C755" s="20"/>
      <c r="D755" s="20"/>
      <c r="E755" s="20"/>
      <c r="F755" s="20"/>
      <c r="G755" s="20"/>
      <c r="H755" s="20"/>
      <c r="I755" s="20"/>
      <c r="J755" s="20"/>
    </row>
    <row r="756" spans="1:10" ht="15">
      <c r="A756" s="20"/>
      <c r="B756" s="221">
        <f>G766</f>
        <v>6996</v>
      </c>
      <c r="C756" s="20" t="s">
        <v>322</v>
      </c>
      <c r="D756" s="20"/>
      <c r="E756" s="20"/>
      <c r="F756" s="20"/>
      <c r="G756" s="221">
        <f>E766</f>
        <v>4048</v>
      </c>
      <c r="H756" s="171" t="s">
        <v>323</v>
      </c>
      <c r="I756" s="212">
        <f>G756/B756*100</f>
        <v>57.861635220125784</v>
      </c>
      <c r="J756" s="20" t="s">
        <v>28</v>
      </c>
    </row>
    <row r="757" spans="1:10" s="168" customFormat="1" ht="15">
      <c r="A757" s="46"/>
      <c r="B757" s="181" t="s">
        <v>324</v>
      </c>
      <c r="C757" s="46"/>
      <c r="D757" s="221">
        <f>F766</f>
        <v>2948</v>
      </c>
      <c r="E757" s="46" t="s">
        <v>325</v>
      </c>
      <c r="F757" s="212">
        <f>D757/B756*100</f>
        <v>42.138364779874216</v>
      </c>
      <c r="G757" s="181" t="s">
        <v>326</v>
      </c>
      <c r="H757" s="46"/>
      <c r="I757" s="167"/>
      <c r="J757" s="46"/>
    </row>
    <row r="758" spans="1:10" ht="15">
      <c r="A758" s="20"/>
      <c r="B758" s="20" t="s">
        <v>151</v>
      </c>
      <c r="C758" s="20"/>
      <c r="D758" s="20"/>
      <c r="E758" s="20"/>
      <c r="F758" s="20"/>
      <c r="G758" s="20"/>
      <c r="H758" s="20"/>
      <c r="I758" s="221">
        <f>G776</f>
        <v>4631</v>
      </c>
      <c r="J758" s="20"/>
    </row>
    <row r="759" spans="1:10" s="168" customFormat="1" ht="15">
      <c r="A759" s="46"/>
      <c r="B759" s="47" t="s">
        <v>327</v>
      </c>
      <c r="C759" s="46"/>
      <c r="D759" s="221">
        <f>G777</f>
        <v>1726</v>
      </c>
      <c r="E759" s="46" t="s">
        <v>328</v>
      </c>
      <c r="F759" s="46"/>
      <c r="G759" s="46"/>
      <c r="H759" s="46"/>
      <c r="I759" s="46"/>
      <c r="J759" s="46"/>
    </row>
    <row r="760" spans="1:10" ht="15">
      <c r="A760" s="20"/>
      <c r="B760" s="393"/>
      <c r="C760" s="153"/>
      <c r="D760" s="153"/>
      <c r="E760" s="153"/>
      <c r="F760" s="153"/>
      <c r="G760" s="153"/>
      <c r="H760" s="153"/>
      <c r="I760" s="20"/>
      <c r="J760" s="20"/>
    </row>
    <row r="761" spans="2:9" ht="15">
      <c r="B761" s="393"/>
      <c r="C761" s="44"/>
      <c r="D761" s="43"/>
      <c r="E761" s="43"/>
      <c r="F761" s="43"/>
      <c r="G761" s="43"/>
      <c r="H761" s="43"/>
      <c r="I761" s="43"/>
    </row>
    <row r="762" spans="3:12" ht="15">
      <c r="C762" s="44"/>
      <c r="D762" s="412" t="s">
        <v>162</v>
      </c>
      <c r="E762" s="467" t="s">
        <v>152</v>
      </c>
      <c r="F762" s="467"/>
      <c r="G762" s="467"/>
      <c r="H762" s="43"/>
      <c r="I762" s="43"/>
      <c r="L762" s="168"/>
    </row>
    <row r="763" spans="3:12" ht="15">
      <c r="C763" s="44"/>
      <c r="D763" s="413" t="s">
        <v>161</v>
      </c>
      <c r="E763" s="238" t="s">
        <v>155</v>
      </c>
      <c r="F763" s="238" t="s">
        <v>156</v>
      </c>
      <c r="G763" s="236" t="s">
        <v>86</v>
      </c>
      <c r="H763" s="43"/>
      <c r="I763" s="43"/>
      <c r="L763" s="168"/>
    </row>
    <row r="764" spans="3:12" ht="15">
      <c r="C764" s="44"/>
      <c r="D764" s="414" t="s">
        <v>157</v>
      </c>
      <c r="E764" s="184">
        <v>2886</v>
      </c>
      <c r="F764" s="184">
        <v>2167</v>
      </c>
      <c r="G764" s="416">
        <f>SUM(E764:F764)</f>
        <v>5053</v>
      </c>
      <c r="H764" s="43"/>
      <c r="I764" s="43"/>
      <c r="L764" s="168"/>
    </row>
    <row r="765" spans="2:12" ht="15">
      <c r="B765" s="7"/>
      <c r="C765" s="44"/>
      <c r="D765" s="414" t="s">
        <v>158</v>
      </c>
      <c r="E765" s="184">
        <v>1162</v>
      </c>
      <c r="F765" s="184">
        <v>781</v>
      </c>
      <c r="G765" s="416">
        <f>SUM(E765:F765)</f>
        <v>1943</v>
      </c>
      <c r="H765" s="43"/>
      <c r="I765" s="43"/>
      <c r="L765" s="168"/>
    </row>
    <row r="766" spans="1:12" ht="15">
      <c r="A766" s="20"/>
      <c r="B766" s="45"/>
      <c r="C766" s="44"/>
      <c r="D766" s="415" t="s">
        <v>163</v>
      </c>
      <c r="E766" s="416">
        <f>SUM(E764:E765)</f>
        <v>4048</v>
      </c>
      <c r="F766" s="416">
        <f>SUM(F764:F765)</f>
        <v>2948</v>
      </c>
      <c r="G766" s="416">
        <f>SUM(E766:F766)</f>
        <v>6996</v>
      </c>
      <c r="H766" s="43"/>
      <c r="I766" s="43"/>
      <c r="J766" s="20"/>
      <c r="L766" s="168"/>
    </row>
    <row r="767" spans="1:12" ht="15">
      <c r="A767" s="20"/>
      <c r="B767" s="45"/>
      <c r="C767" s="44"/>
      <c r="D767" s="43"/>
      <c r="E767" s="43"/>
      <c r="F767" s="43"/>
      <c r="G767" s="43"/>
      <c r="H767" s="43"/>
      <c r="I767" s="43"/>
      <c r="J767" s="20"/>
      <c r="L767" s="168"/>
    </row>
    <row r="768" spans="1:12" ht="15">
      <c r="A768" s="20"/>
      <c r="B768" s="45"/>
      <c r="C768" s="44"/>
      <c r="D768" s="412" t="s">
        <v>162</v>
      </c>
      <c r="E768" s="465" t="s">
        <v>153</v>
      </c>
      <c r="F768" s="465"/>
      <c r="G768" s="465"/>
      <c r="H768" s="43"/>
      <c r="I768" s="43"/>
      <c r="J768" s="20"/>
      <c r="L768" s="168"/>
    </row>
    <row r="769" spans="1:12" ht="15">
      <c r="A769" s="20"/>
      <c r="B769" s="45"/>
      <c r="C769" s="44"/>
      <c r="D769" s="413" t="s">
        <v>161</v>
      </c>
      <c r="E769" s="417" t="s">
        <v>155</v>
      </c>
      <c r="F769" s="417" t="s">
        <v>156</v>
      </c>
      <c r="G769" s="418" t="s">
        <v>86</v>
      </c>
      <c r="H769" s="43"/>
      <c r="I769" s="43"/>
      <c r="J769" s="20"/>
      <c r="L769" s="168"/>
    </row>
    <row r="770" spans="1:12" ht="15">
      <c r="A770" s="20"/>
      <c r="B770" s="45"/>
      <c r="C770" s="44"/>
      <c r="D770" s="414" t="s">
        <v>157</v>
      </c>
      <c r="E770" s="186">
        <v>132</v>
      </c>
      <c r="F770" s="186">
        <v>290</v>
      </c>
      <c r="G770" s="419">
        <f>SUM(E770:F770)</f>
        <v>422</v>
      </c>
      <c r="H770" s="43"/>
      <c r="I770" s="43"/>
      <c r="J770" s="20"/>
      <c r="L770" s="168"/>
    </row>
    <row r="771" spans="1:12" ht="15">
      <c r="A771" s="20"/>
      <c r="B771" s="45"/>
      <c r="C771" s="44"/>
      <c r="D771" s="414" t="s">
        <v>158</v>
      </c>
      <c r="E771" s="186">
        <v>91</v>
      </c>
      <c r="F771" s="186">
        <v>126</v>
      </c>
      <c r="G771" s="419">
        <f>SUM(E771:F771)</f>
        <v>217</v>
      </c>
      <c r="H771" s="43"/>
      <c r="I771" s="43"/>
      <c r="J771" s="20"/>
      <c r="L771" s="168"/>
    </row>
    <row r="772" spans="1:12" ht="15">
      <c r="A772" s="20"/>
      <c r="B772" s="45"/>
      <c r="C772" s="44"/>
      <c r="D772" s="415" t="s">
        <v>163</v>
      </c>
      <c r="E772" s="419">
        <f>SUM(E770:E771)</f>
        <v>223</v>
      </c>
      <c r="F772" s="419">
        <f>SUM(F770:F771)</f>
        <v>416</v>
      </c>
      <c r="G772" s="419">
        <f>SUM(E772:F772)</f>
        <v>639</v>
      </c>
      <c r="H772" s="43"/>
      <c r="I772" s="43"/>
      <c r="J772" s="20"/>
      <c r="L772" s="168"/>
    </row>
    <row r="773" spans="1:12" ht="15">
      <c r="A773" s="20"/>
      <c r="B773" s="45"/>
      <c r="C773" s="44"/>
      <c r="D773" s="43"/>
      <c r="E773" s="43"/>
      <c r="F773" s="43"/>
      <c r="G773" s="43"/>
      <c r="H773" s="43"/>
      <c r="I773" s="43"/>
      <c r="J773" s="20"/>
      <c r="L773" s="168"/>
    </row>
    <row r="774" spans="1:12" ht="15">
      <c r="A774" s="20"/>
      <c r="B774" s="45"/>
      <c r="C774" s="44"/>
      <c r="D774" s="412" t="s">
        <v>162</v>
      </c>
      <c r="E774" s="465" t="s">
        <v>154</v>
      </c>
      <c r="F774" s="465"/>
      <c r="G774" s="465"/>
      <c r="H774" s="43"/>
      <c r="I774" s="43"/>
      <c r="J774" s="20"/>
      <c r="L774" s="168"/>
    </row>
    <row r="775" spans="1:12" ht="15">
      <c r="A775" s="20"/>
      <c r="B775" s="45"/>
      <c r="C775" s="44"/>
      <c r="D775" s="413" t="s">
        <v>161</v>
      </c>
      <c r="E775" s="417" t="s">
        <v>155</v>
      </c>
      <c r="F775" s="417" t="s">
        <v>156</v>
      </c>
      <c r="G775" s="418" t="s">
        <v>86</v>
      </c>
      <c r="H775" s="43"/>
      <c r="I775" s="43"/>
      <c r="J775" s="20"/>
      <c r="L775" s="168"/>
    </row>
    <row r="776" spans="1:10" ht="15">
      <c r="A776" s="20"/>
      <c r="B776" s="45"/>
      <c r="C776" s="44"/>
      <c r="D776" s="414" t="s">
        <v>157</v>
      </c>
      <c r="E776" s="186">
        <v>2754</v>
      </c>
      <c r="F776" s="186">
        <v>1877</v>
      </c>
      <c r="G776" s="419">
        <f>SUM(E776:F776)</f>
        <v>4631</v>
      </c>
      <c r="H776" s="43"/>
      <c r="I776" s="43"/>
      <c r="J776" s="20"/>
    </row>
    <row r="777" spans="1:10" ht="15">
      <c r="A777" s="20"/>
      <c r="B777" s="45"/>
      <c r="C777" s="44"/>
      <c r="D777" s="414" t="s">
        <v>158</v>
      </c>
      <c r="E777" s="186">
        <v>1071</v>
      </c>
      <c r="F777" s="186">
        <v>655</v>
      </c>
      <c r="G777" s="419">
        <f>SUM(E777:F777)</f>
        <v>1726</v>
      </c>
      <c r="H777" s="43"/>
      <c r="I777" s="43"/>
      <c r="J777" s="20"/>
    </row>
    <row r="778" spans="1:10" ht="15">
      <c r="A778" s="20"/>
      <c r="B778" s="45"/>
      <c r="C778" s="44"/>
      <c r="D778" s="415" t="s">
        <v>163</v>
      </c>
      <c r="E778" s="419">
        <f>SUM(E776:E777)</f>
        <v>3825</v>
      </c>
      <c r="F778" s="419">
        <f>SUM(F776:F777)</f>
        <v>2532</v>
      </c>
      <c r="G778" s="419">
        <f>SUM(E778:F778)</f>
        <v>6357</v>
      </c>
      <c r="H778" s="43"/>
      <c r="I778" s="43"/>
      <c r="J778" s="20"/>
    </row>
    <row r="779" spans="1:10" ht="15">
      <c r="A779" s="20"/>
      <c r="B779" s="45"/>
      <c r="C779" s="44"/>
      <c r="D779" s="43"/>
      <c r="E779" s="43" t="s">
        <v>329</v>
      </c>
      <c r="F779" s="43"/>
      <c r="G779" s="43"/>
      <c r="H779" s="43"/>
      <c r="I779" s="43"/>
      <c r="J779" s="20"/>
    </row>
    <row r="780" spans="1:10" ht="15">
      <c r="A780" s="20"/>
      <c r="B780" s="45"/>
      <c r="C780" s="44"/>
      <c r="D780" s="43"/>
      <c r="E780" s="43"/>
      <c r="F780" s="43"/>
      <c r="G780" s="43"/>
      <c r="H780" s="43"/>
      <c r="I780" s="43"/>
      <c r="J780" s="20"/>
    </row>
    <row r="781" spans="1:10" ht="15">
      <c r="A781" s="20"/>
      <c r="B781" s="45"/>
      <c r="C781" s="44"/>
      <c r="D781" s="43"/>
      <c r="E781" s="43"/>
      <c r="F781" s="43"/>
      <c r="G781" s="43"/>
      <c r="H781" s="43"/>
      <c r="I781" s="43"/>
      <c r="J781" s="20"/>
    </row>
    <row r="782" spans="1:10" ht="15">
      <c r="A782" s="20"/>
      <c r="B782" s="45"/>
      <c r="C782" s="44"/>
      <c r="D782" s="43"/>
      <c r="E782" s="43"/>
      <c r="F782" s="43"/>
      <c r="G782" s="43"/>
      <c r="H782" s="43"/>
      <c r="I782" s="43"/>
      <c r="J782" s="20"/>
    </row>
    <row r="783" spans="1:10" ht="15">
      <c r="A783" s="20"/>
      <c r="B783" s="45"/>
      <c r="C783" s="44"/>
      <c r="D783" s="43"/>
      <c r="E783" s="43"/>
      <c r="F783" s="43"/>
      <c r="G783" s="43"/>
      <c r="H783" s="43"/>
      <c r="I783" s="43"/>
      <c r="J783" s="20"/>
    </row>
    <row r="784" spans="1:10" ht="15">
      <c r="A784" s="20"/>
      <c r="B784" s="45"/>
      <c r="C784" s="44"/>
      <c r="D784" s="43"/>
      <c r="E784" s="43"/>
      <c r="F784" s="43"/>
      <c r="G784" s="43"/>
      <c r="H784" s="43"/>
      <c r="I784" s="43"/>
      <c r="J784" s="20"/>
    </row>
    <row r="785" spans="1:10" ht="15">
      <c r="A785" s="20"/>
      <c r="B785" s="45"/>
      <c r="C785" s="44"/>
      <c r="D785" s="43"/>
      <c r="E785" s="43"/>
      <c r="F785" s="43"/>
      <c r="G785" s="43"/>
      <c r="H785" s="43"/>
      <c r="I785" s="43"/>
      <c r="J785" s="20"/>
    </row>
    <row r="786" spans="1:10" ht="15">
      <c r="A786" s="20"/>
      <c r="B786" s="45"/>
      <c r="C786" s="44"/>
      <c r="D786" s="43"/>
      <c r="E786" s="43"/>
      <c r="F786" s="43"/>
      <c r="G786" s="43"/>
      <c r="H786" s="43"/>
      <c r="I786" s="43"/>
      <c r="J786" s="20"/>
    </row>
    <row r="787" spans="1:10" ht="15">
      <c r="A787" s="20"/>
      <c r="B787" s="45"/>
      <c r="C787" s="44"/>
      <c r="D787" s="43"/>
      <c r="E787" s="43"/>
      <c r="F787" s="43"/>
      <c r="G787" s="43"/>
      <c r="H787" s="43"/>
      <c r="I787" s="43"/>
      <c r="J787" s="20"/>
    </row>
    <row r="788" spans="1:10" ht="15">
      <c r="A788" s="20"/>
      <c r="B788" s="45"/>
      <c r="C788" s="44"/>
      <c r="D788" s="43"/>
      <c r="E788" s="43"/>
      <c r="F788" s="43"/>
      <c r="G788" s="43"/>
      <c r="H788" s="43"/>
      <c r="I788" s="43"/>
      <c r="J788" s="20"/>
    </row>
    <row r="789" spans="1:10" ht="15">
      <c r="A789" s="20"/>
      <c r="B789" s="45"/>
      <c r="C789" s="44"/>
      <c r="D789" s="43"/>
      <c r="E789" s="43"/>
      <c r="F789" s="43"/>
      <c r="G789" s="43"/>
      <c r="H789" s="43"/>
      <c r="I789" s="43"/>
      <c r="J789" s="20"/>
    </row>
    <row r="790" spans="1:10" ht="15">
      <c r="A790" s="20"/>
      <c r="B790" s="45"/>
      <c r="C790" s="44"/>
      <c r="D790" s="43"/>
      <c r="E790" s="43"/>
      <c r="F790" s="43"/>
      <c r="G790" s="43"/>
      <c r="H790" s="43"/>
      <c r="I790" s="43"/>
      <c r="J790" s="20"/>
    </row>
    <row r="791" spans="1:10" ht="18.75">
      <c r="A791" s="46"/>
      <c r="B791" s="46"/>
      <c r="C791" s="48"/>
      <c r="D791" s="48"/>
      <c r="E791" s="47">
        <v>14</v>
      </c>
      <c r="F791" s="48"/>
      <c r="G791" s="48"/>
      <c r="H791" s="46"/>
      <c r="I791" s="46"/>
      <c r="J791" s="46"/>
    </row>
    <row r="792" spans="1:10" ht="18.75">
      <c r="A792" s="46"/>
      <c r="B792" s="46"/>
      <c r="C792" s="48"/>
      <c r="D792" s="48"/>
      <c r="E792" s="48"/>
      <c r="F792" s="48"/>
      <c r="G792" s="48"/>
      <c r="H792" s="46"/>
      <c r="I792" s="46"/>
      <c r="J792" s="46"/>
    </row>
    <row r="793" spans="1:10" ht="15">
      <c r="A793" s="46"/>
      <c r="B793" s="46"/>
      <c r="C793" s="46"/>
      <c r="D793" s="46"/>
      <c r="E793" s="46"/>
      <c r="F793" s="46"/>
      <c r="G793" s="46"/>
      <c r="H793" s="46"/>
      <c r="I793" s="46"/>
      <c r="J793" s="46"/>
    </row>
    <row r="794" spans="1:10" ht="15">
      <c r="A794" s="46"/>
      <c r="B794" s="46"/>
      <c r="C794" s="46"/>
      <c r="D794" s="46"/>
      <c r="E794" s="46"/>
      <c r="F794" s="46"/>
      <c r="G794" s="46"/>
      <c r="H794" s="46"/>
      <c r="I794" s="46"/>
      <c r="J794" s="46"/>
    </row>
    <row r="795" spans="1:10" ht="15">
      <c r="A795" s="46"/>
      <c r="B795" s="46"/>
      <c r="C795" s="46"/>
      <c r="D795" s="46"/>
      <c r="E795" s="46"/>
      <c r="F795" s="46"/>
      <c r="G795" s="46"/>
      <c r="H795" s="46"/>
      <c r="I795" s="46"/>
      <c r="J795" s="46"/>
    </row>
    <row r="796" spans="1:10" ht="15">
      <c r="A796" s="46"/>
      <c r="B796" s="46"/>
      <c r="C796" s="46"/>
      <c r="D796" s="46"/>
      <c r="E796" s="46"/>
      <c r="F796" s="46"/>
      <c r="G796" s="46"/>
      <c r="H796" s="46"/>
      <c r="I796" s="46"/>
      <c r="J796" s="46"/>
    </row>
    <row r="797" spans="1:10" ht="18.75">
      <c r="A797" s="20"/>
      <c r="B797" s="239" t="s">
        <v>160</v>
      </c>
      <c r="C797" s="214"/>
      <c r="D797" s="214"/>
      <c r="E797" s="214"/>
      <c r="F797" s="20"/>
      <c r="G797" s="20"/>
      <c r="H797" s="20"/>
      <c r="I797" s="20"/>
      <c r="J797" s="20"/>
    </row>
    <row r="798" spans="1:10" ht="18.75">
      <c r="A798" s="20"/>
      <c r="B798" s="18" t="s">
        <v>159</v>
      </c>
      <c r="C798" s="20"/>
      <c r="D798" s="20"/>
      <c r="E798" s="20"/>
      <c r="F798" s="20"/>
      <c r="G798" s="20"/>
      <c r="H798" s="20"/>
      <c r="I798" s="20"/>
      <c r="J798" s="20"/>
    </row>
    <row r="799" spans="1:10" ht="15">
      <c r="A799" s="20"/>
      <c r="B799" s="20"/>
      <c r="C799" s="20"/>
      <c r="D799" s="20"/>
      <c r="E799" s="20"/>
      <c r="F799" s="20"/>
      <c r="G799" s="20"/>
      <c r="H799" s="20"/>
      <c r="I799" s="20"/>
      <c r="J799" s="20"/>
    </row>
    <row r="800" spans="1:10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</row>
    <row r="801" spans="1:10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</row>
    <row r="802" spans="1:10" ht="15">
      <c r="A802" s="20"/>
      <c r="B802" s="20" t="s">
        <v>533</v>
      </c>
      <c r="C802" s="20"/>
      <c r="D802" s="20"/>
      <c r="E802" s="20"/>
      <c r="F802" s="20"/>
      <c r="G802" s="20"/>
      <c r="H802" s="20"/>
      <c r="I802" s="20"/>
      <c r="J802" s="20"/>
    </row>
    <row r="803" spans="1:10" ht="15">
      <c r="A803" s="20"/>
      <c r="B803" s="221">
        <v>734</v>
      </c>
      <c r="C803" s="20" t="s">
        <v>330</v>
      </c>
      <c r="D803" s="20"/>
      <c r="E803" s="20"/>
      <c r="F803" s="212">
        <f>B803/2200*100</f>
        <v>33.36363636363636</v>
      </c>
      <c r="G803" s="257" t="s">
        <v>391</v>
      </c>
      <c r="H803" s="20"/>
      <c r="I803" s="221">
        <v>2200</v>
      </c>
      <c r="J803" s="26" t="s">
        <v>390</v>
      </c>
    </row>
    <row r="804" spans="1:10" ht="12.75" customHeight="1">
      <c r="A804" s="46"/>
      <c r="B804" s="167"/>
      <c r="C804" s="46"/>
      <c r="D804" s="46"/>
      <c r="E804" s="46"/>
      <c r="F804" s="159"/>
      <c r="G804" s="46"/>
      <c r="H804" s="46"/>
      <c r="I804" s="46"/>
      <c r="J804" s="46"/>
    </row>
    <row r="805" spans="1:10" ht="21.75" customHeight="1">
      <c r="A805" s="20"/>
      <c r="B805" s="462"/>
      <c r="C805" s="462"/>
      <c r="D805" s="462"/>
      <c r="E805" s="462"/>
      <c r="F805" s="462"/>
      <c r="G805" s="462"/>
      <c r="H805" s="462"/>
      <c r="I805" s="462"/>
      <c r="J805" s="462"/>
    </row>
    <row r="806" spans="1:10" ht="12.75" customHeight="1">
      <c r="A806" s="20"/>
      <c r="B806" s="244"/>
      <c r="C806" s="244"/>
      <c r="D806" s="244"/>
      <c r="E806" s="244"/>
      <c r="F806" s="244"/>
      <c r="G806" s="244"/>
      <c r="H806" s="244"/>
      <c r="I806" s="244"/>
      <c r="J806" s="244"/>
    </row>
    <row r="807" spans="1:10" ht="15">
      <c r="A807" s="20"/>
      <c r="B807" s="20" t="s">
        <v>331</v>
      </c>
      <c r="C807" s="20"/>
      <c r="D807" s="20"/>
      <c r="E807" s="221">
        <v>380</v>
      </c>
      <c r="F807" s="20" t="s">
        <v>332</v>
      </c>
      <c r="G807" s="20"/>
      <c r="H807" s="20"/>
      <c r="I807" s="20"/>
      <c r="J807" s="20"/>
    </row>
    <row r="808" spans="1:10" ht="15">
      <c r="A808" s="20"/>
      <c r="B808" s="20" t="s">
        <v>377</v>
      </c>
      <c r="C808" s="20"/>
      <c r="D808" s="20"/>
      <c r="E808" s="181"/>
      <c r="F808" s="212">
        <f>E807/1196*100</f>
        <v>31.77257525083612</v>
      </c>
      <c r="G808" s="20" t="s">
        <v>333</v>
      </c>
      <c r="H808" s="20"/>
      <c r="I808" s="20"/>
      <c r="J808" s="21"/>
    </row>
    <row r="809" spans="1:10" ht="15">
      <c r="A809" s="20"/>
      <c r="B809" s="20"/>
      <c r="C809" s="20"/>
      <c r="D809" s="20"/>
      <c r="E809" s="20"/>
      <c r="F809" s="20"/>
      <c r="G809" s="20"/>
      <c r="H809" s="20"/>
      <c r="I809" s="20"/>
      <c r="J809" s="20"/>
    </row>
    <row r="810" spans="1:11" ht="36.75" customHeight="1">
      <c r="A810" s="20"/>
      <c r="B810" s="390"/>
      <c r="C810" s="390"/>
      <c r="D810" s="390"/>
      <c r="E810" s="390"/>
      <c r="F810" s="390" t="s">
        <v>329</v>
      </c>
      <c r="G810" s="390"/>
      <c r="H810" s="390"/>
      <c r="I810" s="390"/>
      <c r="J810" s="292"/>
      <c r="K810" s="338"/>
    </row>
    <row r="811" spans="1:10" ht="28.5" customHeight="1">
      <c r="A811" s="20"/>
      <c r="B811" s="245"/>
      <c r="C811" s="245"/>
      <c r="D811" s="245"/>
      <c r="E811" s="245"/>
      <c r="F811" s="245"/>
      <c r="G811" s="245"/>
      <c r="H811" s="245"/>
      <c r="I811" s="245"/>
      <c r="J811" s="245"/>
    </row>
    <row r="812" spans="1:10" ht="28.5" customHeight="1">
      <c r="A812" s="20"/>
      <c r="B812" s="245"/>
      <c r="C812" s="245"/>
      <c r="D812" s="245"/>
      <c r="E812" s="245"/>
      <c r="F812" s="245"/>
      <c r="G812" s="245"/>
      <c r="H812" s="245"/>
      <c r="I812" s="245"/>
      <c r="J812" s="245"/>
    </row>
    <row r="813" spans="1:10" ht="15">
      <c r="A813" s="20"/>
      <c r="B813" s="245"/>
      <c r="C813" s="245"/>
      <c r="D813" s="245"/>
      <c r="E813" s="245"/>
      <c r="F813" s="245"/>
      <c r="G813" s="245"/>
      <c r="H813" s="245"/>
      <c r="I813" s="245"/>
      <c r="J813" s="245"/>
    </row>
    <row r="814" spans="2:4" ht="18.75">
      <c r="B814" s="239" t="s">
        <v>201</v>
      </c>
      <c r="C814" s="239"/>
      <c r="D814" s="240"/>
    </row>
    <row r="815" spans="2:3" ht="18.75">
      <c r="B815" s="18"/>
      <c r="C815" s="18"/>
    </row>
    <row r="816" spans="2:8" ht="15" customHeight="1">
      <c r="B816" s="15" t="s">
        <v>346</v>
      </c>
      <c r="C816" s="15"/>
      <c r="D816" s="15"/>
      <c r="E816" s="15"/>
      <c r="F816" s="15"/>
      <c r="G816" s="15"/>
      <c r="H816" s="15"/>
    </row>
    <row r="817" ht="12.75"/>
    <row r="818" spans="2:10" ht="15">
      <c r="B818" s="20" t="s">
        <v>534</v>
      </c>
      <c r="C818" s="20"/>
      <c r="D818" s="20"/>
      <c r="E818" s="20"/>
      <c r="F818" s="20"/>
      <c r="G818" s="20"/>
      <c r="H818" s="20"/>
      <c r="I818" s="20"/>
      <c r="J818" s="20"/>
    </row>
    <row r="819" spans="2:10" ht="15">
      <c r="B819" s="20" t="s">
        <v>401</v>
      </c>
      <c r="C819" s="211">
        <v>0</v>
      </c>
      <c r="D819" s="20" t="s">
        <v>402</v>
      </c>
      <c r="E819" s="20"/>
      <c r="F819" s="20"/>
      <c r="G819" s="20"/>
      <c r="H819" s="20"/>
      <c r="I819" s="20"/>
      <c r="J819" s="20"/>
    </row>
    <row r="820" spans="2:10" ht="15">
      <c r="B820" s="20"/>
      <c r="C820" s="20"/>
      <c r="D820" s="20"/>
      <c r="E820" s="20"/>
      <c r="F820" s="20"/>
      <c r="G820" s="20"/>
      <c r="H820" s="20"/>
      <c r="I820" s="20"/>
      <c r="J820" s="20"/>
    </row>
    <row r="821" spans="2:10" ht="15">
      <c r="B821" s="20"/>
      <c r="C821" s="20"/>
      <c r="D821" s="20"/>
      <c r="E821" s="20"/>
      <c r="F821" s="20"/>
      <c r="G821" s="20"/>
      <c r="H821" s="20"/>
      <c r="I821" s="20"/>
      <c r="J821" s="20"/>
    </row>
    <row r="822" ht="12.75"/>
    <row r="823" ht="12.75"/>
  </sheetData>
  <sheetProtection/>
  <mergeCells count="171">
    <mergeCell ref="B629:H629"/>
    <mergeCell ref="C653:D653"/>
    <mergeCell ref="B393:I393"/>
    <mergeCell ref="C420:D420"/>
    <mergeCell ref="B687:I687"/>
    <mergeCell ref="B513:C514"/>
    <mergeCell ref="B616:D616"/>
    <mergeCell ref="B617:D617"/>
    <mergeCell ref="B524:C524"/>
    <mergeCell ref="B530:C530"/>
    <mergeCell ref="B621:D621"/>
    <mergeCell ref="B528:C528"/>
    <mergeCell ref="B620:D620"/>
    <mergeCell ref="E614:E615"/>
    <mergeCell ref="B529:C529"/>
    <mergeCell ref="G562:I562"/>
    <mergeCell ref="B564:C564"/>
    <mergeCell ref="G614:G615"/>
    <mergeCell ref="B614:D615"/>
    <mergeCell ref="D562:F562"/>
    <mergeCell ref="B496:H496"/>
    <mergeCell ref="B534:H534"/>
    <mergeCell ref="A212:J212"/>
    <mergeCell ref="C345:E345"/>
    <mergeCell ref="G344:H344"/>
    <mergeCell ref="G345:H345"/>
    <mergeCell ref="G358:H358"/>
    <mergeCell ref="C360:E360"/>
    <mergeCell ref="B391:I391"/>
    <mergeCell ref="B395:I395"/>
    <mergeCell ref="B164:C164"/>
    <mergeCell ref="B132:H132"/>
    <mergeCell ref="B133:H133"/>
    <mergeCell ref="B140:H140"/>
    <mergeCell ref="B141:H141"/>
    <mergeCell ref="B138:H138"/>
    <mergeCell ref="B134:H134"/>
    <mergeCell ref="B135:H135"/>
    <mergeCell ref="B623:D623"/>
    <mergeCell ref="F722:G722"/>
    <mergeCell ref="B700:D701"/>
    <mergeCell ref="C703:D703"/>
    <mergeCell ref="B702:D702"/>
    <mergeCell ref="C708:D708"/>
    <mergeCell ref="B709:D709"/>
    <mergeCell ref="C704:D704"/>
    <mergeCell ref="F721:G721"/>
    <mergeCell ref="B625:D625"/>
    <mergeCell ref="C656:D656"/>
    <mergeCell ref="C654:D654"/>
    <mergeCell ref="C724:D724"/>
    <mergeCell ref="C706:D706"/>
    <mergeCell ref="C705:D705"/>
    <mergeCell ref="C707:D707"/>
    <mergeCell ref="B685:I685"/>
    <mergeCell ref="C655:D655"/>
    <mergeCell ref="C710:D710"/>
    <mergeCell ref="C711:D711"/>
    <mergeCell ref="C714:D714"/>
    <mergeCell ref="C721:D721"/>
    <mergeCell ref="C726:D726"/>
    <mergeCell ref="C727:D727"/>
    <mergeCell ref="C723:D723"/>
    <mergeCell ref="C712:D712"/>
    <mergeCell ref="B713:D713"/>
    <mergeCell ref="F730:G730"/>
    <mergeCell ref="F726:G726"/>
    <mergeCell ref="B715:D715"/>
    <mergeCell ref="C722:D722"/>
    <mergeCell ref="C729:D729"/>
    <mergeCell ref="C728:D728"/>
    <mergeCell ref="F729:G729"/>
    <mergeCell ref="C730:D730"/>
    <mergeCell ref="C725:D725"/>
    <mergeCell ref="E768:G768"/>
    <mergeCell ref="E700:G700"/>
    <mergeCell ref="F724:G724"/>
    <mergeCell ref="E762:G762"/>
    <mergeCell ref="F728:G728"/>
    <mergeCell ref="F727:G727"/>
    <mergeCell ref="E731:G731"/>
    <mergeCell ref="F725:G725"/>
    <mergeCell ref="E743:F743"/>
    <mergeCell ref="F723:G723"/>
    <mergeCell ref="B805:J805"/>
    <mergeCell ref="B516:C516"/>
    <mergeCell ref="B518:C518"/>
    <mergeCell ref="B526:C526"/>
    <mergeCell ref="B517:C517"/>
    <mergeCell ref="B525:C525"/>
    <mergeCell ref="B559:G559"/>
    <mergeCell ref="H700:J700"/>
    <mergeCell ref="B622:D622"/>
    <mergeCell ref="E774:G774"/>
    <mergeCell ref="B396:I396"/>
    <mergeCell ref="B527:C527"/>
    <mergeCell ref="C466:D466"/>
    <mergeCell ref="B520:C520"/>
    <mergeCell ref="B364:I364"/>
    <mergeCell ref="G354:H354"/>
    <mergeCell ref="C359:E359"/>
    <mergeCell ref="B522:C522"/>
    <mergeCell ref="B523:C523"/>
    <mergeCell ref="C422:D422"/>
    <mergeCell ref="C346:E346"/>
    <mergeCell ref="C357:E357"/>
    <mergeCell ref="C353:E353"/>
    <mergeCell ref="G347:H347"/>
    <mergeCell ref="C352:E352"/>
    <mergeCell ref="C355:E355"/>
    <mergeCell ref="C354:E354"/>
    <mergeCell ref="C351:E351"/>
    <mergeCell ref="G348:H348"/>
    <mergeCell ref="G349:H349"/>
    <mergeCell ref="C336:D336"/>
    <mergeCell ref="B136:H136"/>
    <mergeCell ref="B137:H137"/>
    <mergeCell ref="B139:H139"/>
    <mergeCell ref="C338:D338"/>
    <mergeCell ref="C343:E343"/>
    <mergeCell ref="G343:H343"/>
    <mergeCell ref="G342:H342"/>
    <mergeCell ref="C342:E342"/>
    <mergeCell ref="A161:J161"/>
    <mergeCell ref="C344:E344"/>
    <mergeCell ref="B143:H143"/>
    <mergeCell ref="C337:D337"/>
    <mergeCell ref="A16:J16"/>
    <mergeCell ref="C361:E361"/>
    <mergeCell ref="G351:H351"/>
    <mergeCell ref="C358:E358"/>
    <mergeCell ref="G356:H356"/>
    <mergeCell ref="G355:H355"/>
    <mergeCell ref="G360:H360"/>
    <mergeCell ref="C349:E349"/>
    <mergeCell ref="G357:H357"/>
    <mergeCell ref="C356:E356"/>
    <mergeCell ref="C348:E348"/>
    <mergeCell ref="G353:H353"/>
    <mergeCell ref="G350:H350"/>
    <mergeCell ref="C350:E350"/>
    <mergeCell ref="G359:H359"/>
    <mergeCell ref="A4:J4"/>
    <mergeCell ref="A30:J30"/>
    <mergeCell ref="A46:J46"/>
    <mergeCell ref="A93:J93"/>
    <mergeCell ref="A13:J13"/>
    <mergeCell ref="C335:D335"/>
    <mergeCell ref="A12:J12"/>
    <mergeCell ref="A15:J15"/>
    <mergeCell ref="G352:H352"/>
    <mergeCell ref="F614:F615"/>
    <mergeCell ref="G346:H346"/>
    <mergeCell ref="C347:E347"/>
    <mergeCell ref="B515:C515"/>
    <mergeCell ref="C463:D463"/>
    <mergeCell ref="C423:D423"/>
    <mergeCell ref="C421:D421"/>
    <mergeCell ref="C464:D464"/>
    <mergeCell ref="D513:F513"/>
    <mergeCell ref="G513:I513"/>
    <mergeCell ref="B609:D609"/>
    <mergeCell ref="C465:D465"/>
    <mergeCell ref="B618:D618"/>
    <mergeCell ref="B562:C563"/>
    <mergeCell ref="B619:D619"/>
    <mergeCell ref="B537:I537"/>
    <mergeCell ref="B519:C519"/>
    <mergeCell ref="B531:C531"/>
    <mergeCell ref="B521:C521"/>
    <mergeCell ref="B565:C565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23"/>
  <sheetViews>
    <sheetView tabSelected="1" zoomScalePageLayoutView="0" workbookViewId="0" topLeftCell="A1">
      <selection activeCell="M62" sqref="M62"/>
    </sheetView>
  </sheetViews>
  <sheetFormatPr defaultColWidth="9.140625" defaultRowHeight="12.75"/>
  <cols>
    <col min="1" max="14" width="4.7109375" style="197" customWidth="1"/>
    <col min="15" max="15" width="4.7109375" style="320" customWidth="1"/>
    <col min="16" max="19" width="4.7109375" style="197" customWidth="1"/>
    <col min="20" max="20" width="4.57421875" style="197" customWidth="1"/>
    <col min="21" max="21" width="2.8515625" style="197" customWidth="1"/>
    <col min="22" max="22" width="9.140625" style="197" customWidth="1"/>
    <col min="23" max="23" width="23.00390625" style="197" customWidth="1"/>
    <col min="24" max="16384" width="9.140625" style="197" customWidth="1"/>
  </cols>
  <sheetData>
    <row r="2" ht="14.25">
      <c r="K2" s="305">
        <v>15</v>
      </c>
    </row>
    <row r="3" ht="12.75">
      <c r="K3" s="306"/>
    </row>
    <row r="4" ht="12.75">
      <c r="K4" s="306"/>
    </row>
    <row r="7" spans="2:19" ht="18.75">
      <c r="B7" s="305" t="s">
        <v>179</v>
      </c>
      <c r="C7" s="307" t="s">
        <v>39</v>
      </c>
      <c r="G7" s="307"/>
      <c r="H7" s="308" t="s">
        <v>80</v>
      </c>
      <c r="I7" s="308"/>
      <c r="J7" s="308"/>
      <c r="K7" s="308"/>
      <c r="L7" s="308"/>
      <c r="M7" s="308"/>
      <c r="N7" s="308"/>
      <c r="O7" s="376"/>
      <c r="P7" s="308"/>
      <c r="Q7" s="308"/>
      <c r="R7" s="309"/>
      <c r="S7" s="309"/>
    </row>
    <row r="8" spans="8:19" ht="14.25">
      <c r="H8" s="308" t="s">
        <v>216</v>
      </c>
      <c r="I8" s="308"/>
      <c r="J8" s="308"/>
      <c r="K8" s="308"/>
      <c r="L8" s="308"/>
      <c r="M8" s="308"/>
      <c r="N8" s="308"/>
      <c r="O8" s="376"/>
      <c r="P8" s="308"/>
      <c r="Q8" s="308"/>
      <c r="R8" s="309"/>
      <c r="S8" s="309"/>
    </row>
    <row r="9" spans="4:19" ht="13.5" customHeight="1">
      <c r="D9" s="306"/>
      <c r="E9" s="308"/>
      <c r="F9" s="308"/>
      <c r="G9" s="308"/>
      <c r="H9" s="308" t="s">
        <v>43</v>
      </c>
      <c r="I9" s="308"/>
      <c r="J9" s="308"/>
      <c r="K9" s="308"/>
      <c r="L9" s="308"/>
      <c r="M9" s="308"/>
      <c r="N9" s="308"/>
      <c r="O9" s="376"/>
      <c r="P9" s="308"/>
      <c r="Q9" s="308"/>
      <c r="R9" s="309"/>
      <c r="S9" s="309"/>
    </row>
    <row r="10" spans="4:19" ht="13.5" customHeight="1">
      <c r="D10" s="306"/>
      <c r="E10" s="308"/>
      <c r="F10" s="308"/>
      <c r="G10" s="308"/>
      <c r="H10" s="308" t="s">
        <v>217</v>
      </c>
      <c r="I10" s="308"/>
      <c r="J10" s="308"/>
      <c r="K10" s="308"/>
      <c r="L10" s="308"/>
      <c r="M10" s="308"/>
      <c r="N10" s="308"/>
      <c r="O10" s="376"/>
      <c r="P10" s="308"/>
      <c r="Q10" s="308"/>
      <c r="R10" s="309"/>
      <c r="S10" s="309"/>
    </row>
    <row r="11" spans="4:19" ht="13.5" customHeight="1">
      <c r="D11" s="306"/>
      <c r="E11" s="308"/>
      <c r="F11" s="308"/>
      <c r="G11" s="308"/>
      <c r="H11" s="310"/>
      <c r="I11" s="310"/>
      <c r="J11" s="310"/>
      <c r="K11" s="310"/>
      <c r="L11" s="310"/>
      <c r="M11" s="310"/>
      <c r="N11" s="310"/>
      <c r="O11" s="377"/>
      <c r="P11" s="310"/>
      <c r="Q11" s="310"/>
      <c r="R11" s="310"/>
      <c r="S11" s="310"/>
    </row>
    <row r="12" spans="4:19" ht="13.5" customHeight="1">
      <c r="D12" s="306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76"/>
      <c r="P12" s="308"/>
      <c r="Q12" s="308"/>
      <c r="R12" s="308"/>
      <c r="S12" s="308"/>
    </row>
    <row r="13" spans="4:17" ht="13.5" customHeight="1">
      <c r="D13" s="306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78"/>
      <c r="P13" s="309"/>
      <c r="Q13" s="309"/>
    </row>
    <row r="14" spans="2:21" s="311" customFormat="1" ht="26.25" customHeight="1">
      <c r="B14" s="531" t="s">
        <v>535</v>
      </c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</row>
    <row r="15" spans="3:18" s="311" customFormat="1" ht="13.5" customHeight="1"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79"/>
      <c r="P15" s="312"/>
      <c r="Q15" s="312"/>
      <c r="R15" s="312"/>
    </row>
    <row r="16" spans="3:18" ht="13.5" customHeight="1"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80"/>
      <c r="P16" s="313"/>
      <c r="Q16" s="313"/>
      <c r="R16" s="313"/>
    </row>
    <row r="17" spans="3:18" s="311" customFormat="1" ht="13.5" customHeight="1">
      <c r="C17" s="308" t="s">
        <v>41</v>
      </c>
      <c r="D17" s="308"/>
      <c r="E17" s="308"/>
      <c r="F17" s="308"/>
      <c r="G17" s="308"/>
      <c r="H17" s="308"/>
      <c r="I17" s="308"/>
      <c r="J17" s="308"/>
      <c r="K17" s="308"/>
      <c r="L17" s="308"/>
      <c r="M17" s="525"/>
      <c r="N17" s="525"/>
      <c r="O17" s="525"/>
      <c r="P17" s="525"/>
      <c r="Q17" s="525"/>
      <c r="R17" s="308"/>
    </row>
    <row r="18" spans="3:18" s="311" customFormat="1" ht="18" customHeight="1">
      <c r="C18" s="359" t="s">
        <v>493</v>
      </c>
      <c r="D18" s="359"/>
      <c r="E18" s="359"/>
      <c r="F18" s="359"/>
      <c r="G18" s="359"/>
      <c r="H18" s="359"/>
      <c r="I18" s="359"/>
      <c r="J18" s="359"/>
      <c r="K18" s="359"/>
      <c r="L18" s="359"/>
      <c r="M18" s="513">
        <f>'[3]18-LEKOVI-RFZOO'!$I$9</f>
        <v>10507051.604999999</v>
      </c>
      <c r="N18" s="514"/>
      <c r="O18" s="514"/>
      <c r="P18" s="514"/>
      <c r="Q18" s="515"/>
      <c r="R18" s="315"/>
    </row>
    <row r="19" spans="3:23" s="311" customFormat="1" ht="20.25" customHeight="1">
      <c r="C19" s="360" t="s">
        <v>494</v>
      </c>
      <c r="D19" s="360"/>
      <c r="E19" s="360"/>
      <c r="F19" s="360"/>
      <c r="G19" s="360"/>
      <c r="H19" s="360"/>
      <c r="I19" s="360"/>
      <c r="J19" s="360"/>
      <c r="K19" s="360"/>
      <c r="L19" s="360"/>
      <c r="M19" s="513">
        <f>'[3]18-LEKOVI-RFZOO'!$I$125</f>
        <v>51923180.1</v>
      </c>
      <c r="N19" s="514"/>
      <c r="O19" s="514"/>
      <c r="P19" s="514"/>
      <c r="Q19" s="515"/>
      <c r="W19" s="316"/>
    </row>
    <row r="20" spans="3:23" s="311" customFormat="1" ht="20.25" customHeight="1">
      <c r="C20" s="360" t="s">
        <v>408</v>
      </c>
      <c r="D20" s="360"/>
      <c r="E20" s="360"/>
      <c r="F20" s="360"/>
      <c r="G20" s="360"/>
      <c r="H20" s="360"/>
      <c r="I20" s="360"/>
      <c r="J20" s="360"/>
      <c r="K20" s="360"/>
      <c r="L20" s="360"/>
      <c r="M20" s="513">
        <f>'[2]18-LEKOVI-RFZOO'!$I$118</f>
        <v>0</v>
      </c>
      <c r="N20" s="514"/>
      <c r="O20" s="514"/>
      <c r="P20" s="514"/>
      <c r="Q20" s="515"/>
      <c r="W20" s="316"/>
    </row>
    <row r="21" spans="3:23" s="311" customFormat="1" ht="17.25" customHeight="1" thickBot="1">
      <c r="C21" s="360" t="s">
        <v>495</v>
      </c>
      <c r="D21" s="360"/>
      <c r="E21" s="360"/>
      <c r="F21" s="360"/>
      <c r="G21" s="360"/>
      <c r="H21" s="360"/>
      <c r="I21" s="360"/>
      <c r="J21" s="360"/>
      <c r="K21" s="360"/>
      <c r="L21" s="360"/>
      <c r="M21" s="516">
        <f>'[3]18-LEKOVI-RFZOO'!$I$131</f>
        <v>237131800.01</v>
      </c>
      <c r="N21" s="517"/>
      <c r="O21" s="517"/>
      <c r="P21" s="517"/>
      <c r="Q21" s="518"/>
      <c r="W21" s="316"/>
    </row>
    <row r="22" spans="3:17" s="305" customFormat="1" ht="13.5" customHeight="1" thickTop="1">
      <c r="C22" s="361" t="s">
        <v>40</v>
      </c>
      <c r="D22" s="361"/>
      <c r="E22" s="361"/>
      <c r="F22" s="361"/>
      <c r="G22" s="361"/>
      <c r="H22" s="361"/>
      <c r="I22" s="361"/>
      <c r="J22" s="361"/>
      <c r="K22" s="361"/>
      <c r="L22" s="361"/>
      <c r="M22" s="524">
        <f>SUM(M18:Q21)</f>
        <v>299562031.715</v>
      </c>
      <c r="N22" s="524"/>
      <c r="O22" s="524"/>
      <c r="P22" s="524"/>
      <c r="Q22" s="524"/>
    </row>
    <row r="23" spans="3:17" s="305" customFormat="1" ht="13.5" customHeight="1"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8"/>
      <c r="N23" s="318"/>
      <c r="O23" s="381"/>
      <c r="P23" s="318"/>
      <c r="Q23" s="318"/>
    </row>
    <row r="24" spans="3:17" s="305" customFormat="1" ht="13.5" customHeight="1"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8"/>
      <c r="N24" s="318"/>
      <c r="O24" s="381"/>
      <c r="P24" s="318"/>
      <c r="Q24" s="318"/>
    </row>
    <row r="25" spans="3:17" s="305" customFormat="1" ht="13.5" customHeight="1"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8"/>
      <c r="N25" s="318"/>
      <c r="O25" s="381"/>
      <c r="P25" s="318"/>
      <c r="Q25" s="318"/>
    </row>
    <row r="26" spans="3:17" s="305" customFormat="1" ht="13.5" customHeight="1">
      <c r="C26" s="305" t="s">
        <v>492</v>
      </c>
      <c r="M26" s="312"/>
      <c r="N26" s="312"/>
      <c r="O26" s="379"/>
      <c r="P26" s="312"/>
      <c r="Q26" s="312"/>
    </row>
    <row r="27" spans="3:17" s="305" customFormat="1" ht="13.5" customHeight="1">
      <c r="C27" s="305" t="s">
        <v>218</v>
      </c>
      <c r="M27" s="312"/>
      <c r="N27" s="312"/>
      <c r="O27" s="379"/>
      <c r="P27" s="312"/>
      <c r="Q27" s="312"/>
    </row>
    <row r="28" spans="1:22" s="306" customFormat="1" ht="13.5" customHeight="1">
      <c r="A28" s="305"/>
      <c r="B28" s="305"/>
      <c r="C28" s="311" t="s">
        <v>176</v>
      </c>
      <c r="D28" s="311"/>
      <c r="E28" s="311"/>
      <c r="F28" s="311"/>
      <c r="G28" s="311"/>
      <c r="H28" s="311"/>
      <c r="I28" s="311"/>
      <c r="J28" s="311"/>
      <c r="K28" s="311"/>
      <c r="L28" s="311"/>
      <c r="M28" s="513">
        <f>'[3]16-ДИЈАЛИЗА РФЗО'!$V$21</f>
        <v>26744960</v>
      </c>
      <c r="N28" s="514"/>
      <c r="O28" s="514"/>
      <c r="P28" s="514"/>
      <c r="Q28" s="515"/>
      <c r="R28" s="305"/>
      <c r="S28" s="305"/>
      <c r="T28" s="305"/>
      <c r="U28" s="305"/>
      <c r="V28" s="319"/>
    </row>
    <row r="29" spans="1:22" ht="13.5" customHeight="1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529"/>
      <c r="N29" s="529"/>
      <c r="O29" s="529"/>
      <c r="P29" s="529"/>
      <c r="Q29" s="529"/>
      <c r="R29" s="311"/>
      <c r="S29" s="311"/>
      <c r="T29" s="311"/>
      <c r="U29" s="311"/>
      <c r="V29" s="320"/>
    </row>
    <row r="30" spans="1:21" ht="13.5" customHeight="1" thickBot="1">
      <c r="A30" s="311"/>
      <c r="B30" s="311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512"/>
      <c r="N30" s="512"/>
      <c r="O30" s="512"/>
      <c r="P30" s="512"/>
      <c r="Q30" s="512"/>
      <c r="R30" s="311"/>
      <c r="S30" s="311"/>
      <c r="T30" s="311"/>
      <c r="U30" s="311"/>
    </row>
    <row r="31" spans="1:23" ht="13.5" customHeight="1" thickTop="1">
      <c r="A31" s="311"/>
      <c r="B31" s="311"/>
      <c r="C31" s="361" t="s">
        <v>42</v>
      </c>
      <c r="D31" s="361"/>
      <c r="E31" s="361"/>
      <c r="F31" s="361"/>
      <c r="G31" s="361"/>
      <c r="H31" s="361"/>
      <c r="I31" s="361"/>
      <c r="J31" s="362"/>
      <c r="K31" s="362"/>
      <c r="L31" s="362"/>
      <c r="M31" s="524">
        <f>M28</f>
        <v>26744960</v>
      </c>
      <c r="N31" s="524"/>
      <c r="O31" s="524"/>
      <c r="P31" s="524"/>
      <c r="Q31" s="524"/>
      <c r="R31" s="311"/>
      <c r="S31" s="311"/>
      <c r="T31" s="311"/>
      <c r="U31" s="311"/>
      <c r="W31" s="321"/>
    </row>
    <row r="32" spans="1:21" ht="13.5" customHeight="1">
      <c r="A32" s="311"/>
      <c r="B32" s="311"/>
      <c r="C32" s="305"/>
      <c r="D32" s="305"/>
      <c r="E32" s="305"/>
      <c r="F32" s="305"/>
      <c r="G32" s="305"/>
      <c r="H32" s="305"/>
      <c r="I32" s="305"/>
      <c r="J32" s="311"/>
      <c r="K32" s="311"/>
      <c r="L32" s="311"/>
      <c r="M32" s="318"/>
      <c r="N32" s="318"/>
      <c r="O32" s="381"/>
      <c r="P32" s="318"/>
      <c r="Q32" s="318"/>
      <c r="R32" s="311"/>
      <c r="S32" s="311"/>
      <c r="T32" s="311"/>
      <c r="U32" s="311"/>
    </row>
    <row r="33" spans="1:21" ht="13.5" customHeight="1">
      <c r="A33" s="311"/>
      <c r="B33" s="311"/>
      <c r="C33" s="305"/>
      <c r="D33" s="305"/>
      <c r="E33" s="305"/>
      <c r="F33" s="305"/>
      <c r="G33" s="305"/>
      <c r="H33" s="305"/>
      <c r="I33" s="305"/>
      <c r="J33" s="311"/>
      <c r="K33" s="311"/>
      <c r="L33" s="311"/>
      <c r="M33" s="318"/>
      <c r="N33" s="318"/>
      <c r="O33" s="381"/>
      <c r="P33" s="318"/>
      <c r="Q33" s="318"/>
      <c r="R33" s="311"/>
      <c r="S33" s="311"/>
      <c r="T33" s="311"/>
      <c r="U33" s="311"/>
    </row>
    <row r="34" spans="1:21" ht="13.5" customHeight="1">
      <c r="A34" s="311"/>
      <c r="B34" s="311"/>
      <c r="C34" s="305"/>
      <c r="D34" s="305"/>
      <c r="E34" s="305"/>
      <c r="F34" s="305"/>
      <c r="G34" s="305"/>
      <c r="H34" s="305"/>
      <c r="I34" s="305"/>
      <c r="J34" s="311"/>
      <c r="K34" s="311"/>
      <c r="L34" s="311"/>
      <c r="M34" s="314"/>
      <c r="N34" s="314"/>
      <c r="O34" s="382"/>
      <c r="P34" s="314"/>
      <c r="Q34" s="314"/>
      <c r="R34" s="311"/>
      <c r="S34" s="311"/>
      <c r="T34" s="311"/>
      <c r="U34" s="311"/>
    </row>
    <row r="35" spans="1:23" s="306" customFormat="1" ht="13.5" customHeight="1">
      <c r="A35" s="305"/>
      <c r="B35" s="305"/>
      <c r="C35" s="305" t="s">
        <v>503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99"/>
      <c r="N35" s="399"/>
      <c r="O35" s="399"/>
      <c r="P35" s="399"/>
      <c r="Q35" s="399"/>
      <c r="R35" s="305"/>
      <c r="S35" s="305"/>
      <c r="T35" s="305"/>
      <c r="U35" s="305"/>
      <c r="W35" s="322"/>
    </row>
    <row r="36" spans="1:23" s="306" customFormat="1" ht="13.5" customHeight="1">
      <c r="A36" s="305"/>
      <c r="B36" s="305"/>
      <c r="C36" s="197" t="s">
        <v>56</v>
      </c>
      <c r="D36" s="197"/>
      <c r="E36" s="197"/>
      <c r="F36" s="197"/>
      <c r="G36" s="197"/>
      <c r="H36" s="197"/>
      <c r="I36" s="197"/>
      <c r="J36" s="197"/>
      <c r="K36" s="323"/>
      <c r="L36" s="323"/>
      <c r="M36" s="323"/>
      <c r="N36" s="513">
        <f>'[3]20-SANITETSKI -RFZO'!$C$9</f>
        <v>39728784.87</v>
      </c>
      <c r="O36" s="514"/>
      <c r="P36" s="514"/>
      <c r="Q36" s="515"/>
      <c r="R36" s="305"/>
      <c r="S36" s="305"/>
      <c r="T36" s="305"/>
      <c r="U36" s="305"/>
      <c r="W36" s="279"/>
    </row>
    <row r="37" spans="1:23" s="306" customFormat="1" ht="13.5" customHeight="1">
      <c r="A37" s="305"/>
      <c r="B37" s="305"/>
      <c r="C37" s="197" t="s">
        <v>57</v>
      </c>
      <c r="D37" s="197"/>
      <c r="E37" s="197"/>
      <c r="F37" s="197"/>
      <c r="G37" s="197"/>
      <c r="H37" s="197"/>
      <c r="I37" s="197"/>
      <c r="J37" s="197"/>
      <c r="K37" s="323"/>
      <c r="L37" s="323"/>
      <c r="M37" s="323"/>
      <c r="N37" s="513">
        <f>'[3]20-SANITETSKI -RFZO'!$C$10</f>
        <v>11713998.84</v>
      </c>
      <c r="O37" s="514"/>
      <c r="P37" s="514"/>
      <c r="Q37" s="515"/>
      <c r="R37" s="305"/>
      <c r="S37" s="305"/>
      <c r="T37" s="305"/>
      <c r="U37" s="305"/>
      <c r="W37" s="279"/>
    </row>
    <row r="38" spans="1:23" s="306" customFormat="1" ht="13.5" customHeight="1">
      <c r="A38" s="305"/>
      <c r="B38" s="305"/>
      <c r="C38" s="197" t="s">
        <v>58</v>
      </c>
      <c r="D38" s="197"/>
      <c r="E38" s="197"/>
      <c r="F38" s="197"/>
      <c r="G38" s="197"/>
      <c r="H38" s="197"/>
      <c r="I38" s="197"/>
      <c r="J38" s="197"/>
      <c r="K38" s="323"/>
      <c r="L38" s="323"/>
      <c r="M38" s="323"/>
      <c r="N38" s="513">
        <f>'[3]20-SANITETSKI -RFZO'!$C$11</f>
        <v>86170923.56</v>
      </c>
      <c r="O38" s="514"/>
      <c r="P38" s="514"/>
      <c r="Q38" s="515"/>
      <c r="R38" s="305"/>
      <c r="S38" s="305"/>
      <c r="T38" s="305"/>
      <c r="U38" s="305"/>
      <c r="W38" s="279"/>
    </row>
    <row r="39" spans="1:23" s="306" customFormat="1" ht="13.5" customHeight="1">
      <c r="A39" s="305"/>
      <c r="B39" s="305"/>
      <c r="C39" s="197" t="s">
        <v>59</v>
      </c>
      <c r="D39" s="197"/>
      <c r="E39" s="197"/>
      <c r="F39" s="197"/>
      <c r="G39" s="197"/>
      <c r="H39" s="197"/>
      <c r="I39" s="197"/>
      <c r="J39" s="197"/>
      <c r="K39" s="197"/>
      <c r="L39" s="197"/>
      <c r="M39" s="323"/>
      <c r="N39" s="513">
        <f>'[3]20-SANITETSKI -RFZO'!$C$12</f>
        <v>11156491.43</v>
      </c>
      <c r="O39" s="514"/>
      <c r="P39" s="514"/>
      <c r="Q39" s="515"/>
      <c r="R39" s="305"/>
      <c r="S39" s="305"/>
      <c r="T39" s="305"/>
      <c r="U39" s="305"/>
      <c r="W39" s="279"/>
    </row>
    <row r="40" spans="1:23" s="306" customFormat="1" ht="13.5" customHeight="1">
      <c r="A40" s="305"/>
      <c r="B40" s="305"/>
      <c r="C40" s="197" t="s">
        <v>60</v>
      </c>
      <c r="D40" s="197"/>
      <c r="E40" s="197"/>
      <c r="F40" s="197"/>
      <c r="G40" s="197"/>
      <c r="H40" s="197"/>
      <c r="I40" s="197"/>
      <c r="J40" s="197"/>
      <c r="K40" s="197"/>
      <c r="L40" s="197"/>
      <c r="M40" s="323"/>
      <c r="N40" s="513">
        <f>'[3]20-SANITETSKI -RFZO'!$C$13</f>
        <v>6551195.54</v>
      </c>
      <c r="O40" s="514"/>
      <c r="P40" s="514"/>
      <c r="Q40" s="515"/>
      <c r="R40" s="305"/>
      <c r="S40" s="305"/>
      <c r="T40" s="305"/>
      <c r="U40" s="305"/>
      <c r="W40" s="279"/>
    </row>
    <row r="41" spans="1:23" s="306" customFormat="1" ht="13.5" customHeight="1">
      <c r="A41" s="305"/>
      <c r="B41" s="305"/>
      <c r="C41" s="197" t="s">
        <v>61</v>
      </c>
      <c r="D41" s="197"/>
      <c r="E41" s="197"/>
      <c r="F41" s="197"/>
      <c r="G41" s="197"/>
      <c r="H41" s="197"/>
      <c r="I41" s="197"/>
      <c r="J41" s="197"/>
      <c r="K41" s="197"/>
      <c r="L41" s="197"/>
      <c r="M41" s="323"/>
      <c r="N41" s="513">
        <f>'[3]20-SANITETSKI -RFZO'!$C$14</f>
        <v>119283649.56</v>
      </c>
      <c r="O41" s="514"/>
      <c r="P41" s="514"/>
      <c r="Q41" s="515"/>
      <c r="R41" s="305"/>
      <c r="S41" s="305"/>
      <c r="T41" s="305"/>
      <c r="U41" s="305"/>
      <c r="W41" s="279"/>
    </row>
    <row r="42" spans="1:23" ht="13.5" customHeight="1">
      <c r="A42" s="311"/>
      <c r="B42" s="311"/>
      <c r="C42" s="197" t="s">
        <v>63</v>
      </c>
      <c r="M42" s="324"/>
      <c r="N42" s="513">
        <f>'[3]20-SANITETSKI -RFZO'!$C$15</f>
        <v>60744501.26</v>
      </c>
      <c r="O42" s="514"/>
      <c r="P42" s="514"/>
      <c r="Q42" s="515"/>
      <c r="R42" s="311"/>
      <c r="S42" s="311"/>
      <c r="T42" s="311"/>
      <c r="U42" s="311"/>
      <c r="W42" s="279"/>
    </row>
    <row r="43" spans="1:23" ht="13.5" customHeight="1" thickBot="1">
      <c r="A43" s="311"/>
      <c r="B43" s="311"/>
      <c r="D43" s="197" t="s">
        <v>62</v>
      </c>
      <c r="M43" s="324"/>
      <c r="N43" s="516"/>
      <c r="O43" s="517"/>
      <c r="P43" s="517"/>
      <c r="Q43" s="518"/>
      <c r="R43" s="311"/>
      <c r="S43" s="311"/>
      <c r="T43" s="311"/>
      <c r="U43" s="311"/>
      <c r="W43" s="279"/>
    </row>
    <row r="44" spans="1:23" ht="13.5" customHeight="1" thickTop="1">
      <c r="A44" s="311"/>
      <c r="B44" s="311"/>
      <c r="C44" s="361" t="s">
        <v>42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3"/>
      <c r="N44" s="524">
        <f>SUM(N36:Q43)</f>
        <v>335349545.05999994</v>
      </c>
      <c r="O44" s="524"/>
      <c r="P44" s="524"/>
      <c r="Q44" s="524"/>
      <c r="R44" s="311"/>
      <c r="S44" s="311"/>
      <c r="T44" s="311"/>
      <c r="U44" s="311"/>
      <c r="W44" s="325"/>
    </row>
    <row r="45" spans="1:21" ht="13.5" customHeight="1">
      <c r="A45" s="311"/>
      <c r="B45" s="311"/>
      <c r="C45" s="317"/>
      <c r="D45" s="326"/>
      <c r="E45" s="326"/>
      <c r="F45" s="326"/>
      <c r="G45" s="326"/>
      <c r="H45" s="326"/>
      <c r="I45" s="326"/>
      <c r="J45" s="326"/>
      <c r="K45" s="326"/>
      <c r="L45" s="326"/>
      <c r="M45" s="327"/>
      <c r="N45" s="318"/>
      <c r="O45" s="381"/>
      <c r="P45" s="318"/>
      <c r="Q45" s="318"/>
      <c r="R45" s="311"/>
      <c r="S45" s="311"/>
      <c r="T45" s="311"/>
      <c r="U45" s="311"/>
    </row>
    <row r="46" spans="1:23" ht="13.5" customHeight="1">
      <c r="A46" s="311"/>
      <c r="B46" s="311"/>
      <c r="C46" s="317"/>
      <c r="D46" s="326"/>
      <c r="E46" s="326"/>
      <c r="F46" s="326"/>
      <c r="G46" s="326"/>
      <c r="H46" s="326"/>
      <c r="I46" s="326"/>
      <c r="J46" s="326"/>
      <c r="K46" s="326"/>
      <c r="L46" s="326"/>
      <c r="M46" s="327"/>
      <c r="N46" s="318"/>
      <c r="O46" s="381"/>
      <c r="P46" s="318"/>
      <c r="Q46" s="318"/>
      <c r="R46" s="311"/>
      <c r="S46" s="311"/>
      <c r="T46" s="311"/>
      <c r="U46" s="311"/>
      <c r="W46" s="321"/>
    </row>
    <row r="47" spans="1:21" ht="13.5" customHeight="1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525"/>
      <c r="N47" s="525"/>
      <c r="O47" s="525"/>
      <c r="P47" s="525"/>
      <c r="Q47" s="525"/>
      <c r="R47" s="311"/>
      <c r="S47" s="311"/>
      <c r="T47" s="311"/>
      <c r="U47" s="311"/>
    </row>
    <row r="48" spans="1:21" s="306" customFormat="1" ht="13.5" customHeight="1">
      <c r="A48" s="305"/>
      <c r="B48" s="305"/>
      <c r="C48" s="305" t="s">
        <v>219</v>
      </c>
      <c r="D48" s="305"/>
      <c r="E48" s="305"/>
      <c r="F48" s="305"/>
      <c r="G48" s="305"/>
      <c r="H48" s="305"/>
      <c r="I48" s="305"/>
      <c r="J48" s="305"/>
      <c r="K48" s="305"/>
      <c r="L48" s="305"/>
      <c r="M48" s="314"/>
      <c r="N48" s="526"/>
      <c r="O48" s="526"/>
      <c r="P48" s="526"/>
      <c r="Q48" s="526"/>
      <c r="R48" s="305"/>
      <c r="S48" s="305"/>
      <c r="T48" s="305"/>
      <c r="U48" s="305"/>
    </row>
    <row r="49" spans="1:21" s="306" customFormat="1" ht="13.5" customHeight="1" thickBot="1">
      <c r="A49" s="305"/>
      <c r="B49" s="305"/>
      <c r="C49" s="311" t="s">
        <v>220</v>
      </c>
      <c r="D49" s="311"/>
      <c r="E49" s="311"/>
      <c r="F49" s="311"/>
      <c r="G49" s="311"/>
      <c r="H49" s="311"/>
      <c r="I49" s="311"/>
      <c r="J49" s="311"/>
      <c r="K49" s="311"/>
      <c r="L49" s="311"/>
      <c r="M49" s="401"/>
      <c r="N49" s="519">
        <f>'[3]17-18KRV PRODATA'!$F$82</f>
        <v>40118573.48</v>
      </c>
      <c r="O49" s="519"/>
      <c r="P49" s="519"/>
      <c r="Q49" s="519"/>
      <c r="R49" s="305"/>
      <c r="S49" s="305"/>
      <c r="T49" s="305"/>
      <c r="U49" s="305"/>
    </row>
    <row r="50" spans="1:23" ht="13.5" customHeight="1" thickTop="1">
      <c r="A50" s="311"/>
      <c r="B50" s="311"/>
      <c r="C50" s="361" t="s">
        <v>40</v>
      </c>
      <c r="D50" s="361"/>
      <c r="E50" s="362"/>
      <c r="F50" s="362"/>
      <c r="G50" s="362"/>
      <c r="H50" s="362"/>
      <c r="I50" s="362"/>
      <c r="J50" s="362"/>
      <c r="K50" s="362"/>
      <c r="L50" s="362"/>
      <c r="M50" s="400"/>
      <c r="N50" s="520">
        <f>SUM(N49)</f>
        <v>40118573.48</v>
      </c>
      <c r="O50" s="520"/>
      <c r="P50" s="520"/>
      <c r="Q50" s="520"/>
      <c r="R50" s="311"/>
      <c r="S50" s="311"/>
      <c r="T50" s="311"/>
      <c r="U50" s="311"/>
      <c r="W50" s="321"/>
    </row>
    <row r="51" spans="1:21" ht="13.5" customHeight="1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83"/>
      <c r="P51" s="311"/>
      <c r="Q51" s="311"/>
      <c r="R51" s="311"/>
      <c r="S51" s="311"/>
      <c r="T51" s="311"/>
      <c r="U51" s="311"/>
    </row>
    <row r="52" spans="1:21" ht="13.5" customHeight="1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83"/>
      <c r="P52" s="311"/>
      <c r="Q52" s="311"/>
      <c r="R52" s="311"/>
      <c r="S52" s="311"/>
      <c r="T52" s="311"/>
      <c r="U52" s="311"/>
    </row>
    <row r="53" spans="13:17" ht="13.5" customHeight="1">
      <c r="M53" s="523"/>
      <c r="N53" s="523"/>
      <c r="O53" s="523"/>
      <c r="P53" s="523"/>
      <c r="Q53" s="523"/>
    </row>
    <row r="54" ht="13.5" customHeight="1"/>
    <row r="55" ht="13.5" customHeight="1"/>
    <row r="56" ht="13.5" customHeight="1">
      <c r="J56" s="305">
        <v>16</v>
      </c>
    </row>
    <row r="57" ht="13.5" customHeight="1"/>
    <row r="58" ht="13.5" customHeight="1"/>
    <row r="60" ht="12.75">
      <c r="J60" s="306"/>
    </row>
    <row r="68" spans="2:20" s="307" customFormat="1" ht="18.75">
      <c r="B68" s="307" t="s">
        <v>180</v>
      </c>
      <c r="C68" s="528" t="s">
        <v>535</v>
      </c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</row>
    <row r="69" spans="5:17" s="307" customFormat="1" ht="18.75">
      <c r="E69" s="528" t="s">
        <v>0</v>
      </c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</row>
    <row r="70" s="307" customFormat="1" ht="18.75">
      <c r="O70" s="384"/>
    </row>
    <row r="71" s="307" customFormat="1" ht="18.75">
      <c r="O71" s="384"/>
    </row>
    <row r="72" ht="12.75">
      <c r="W72" s="321"/>
    </row>
    <row r="76" spans="2:33" ht="32.25" customHeight="1">
      <c r="B76" s="369" t="s">
        <v>47</v>
      </c>
      <c r="C76" s="527" t="s">
        <v>496</v>
      </c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385"/>
      <c r="P76" s="521">
        <f>'[3]19-УГРАДНИ РФЗО'!$AP$11</f>
        <v>4306665</v>
      </c>
      <c r="Q76" s="521"/>
      <c r="R76" s="521"/>
      <c r="S76" s="521"/>
      <c r="T76" s="521"/>
      <c r="W76" s="329"/>
      <c r="X76" s="329"/>
      <c r="Y76" s="329"/>
      <c r="Z76" s="329"/>
      <c r="AA76" s="329"/>
      <c r="AB76" s="329"/>
      <c r="AC76" s="329"/>
      <c r="AD76" s="328"/>
      <c r="AE76" s="328"/>
      <c r="AF76" s="328"/>
      <c r="AG76" s="328"/>
    </row>
    <row r="77" spans="2:33" ht="18" customHeight="1">
      <c r="B77" s="369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32"/>
      <c r="P77" s="332"/>
      <c r="Q77" s="332"/>
      <c r="R77" s="332"/>
      <c r="S77" s="332"/>
      <c r="T77" s="330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</row>
    <row r="78" spans="2:33" ht="18" customHeight="1">
      <c r="B78" s="369" t="s">
        <v>48</v>
      </c>
      <c r="C78" s="371" t="s">
        <v>497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2"/>
      <c r="N78" s="372"/>
      <c r="O78" s="385"/>
      <c r="P78" s="521">
        <f>'[3]19-УГРАДНИ РФЗО'!$AP$56</f>
        <v>6686424.350000001</v>
      </c>
      <c r="Q78" s="521"/>
      <c r="R78" s="521"/>
      <c r="S78" s="521"/>
      <c r="T78" s="521"/>
      <c r="W78" s="329"/>
      <c r="X78" s="329"/>
      <c r="Y78" s="329"/>
      <c r="Z78" s="329"/>
      <c r="AA78" s="329"/>
      <c r="AB78" s="329"/>
      <c r="AC78" s="328"/>
      <c r="AD78" s="328"/>
      <c r="AE78" s="328"/>
      <c r="AF78" s="328"/>
      <c r="AG78" s="331"/>
    </row>
    <row r="79" spans="2:33" ht="18" customHeight="1">
      <c r="B79" s="369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2"/>
      <c r="N79" s="372"/>
      <c r="O79" s="332"/>
      <c r="P79" s="332"/>
      <c r="Q79" s="332"/>
      <c r="R79" s="332"/>
      <c r="S79" s="332"/>
      <c r="T79" s="330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31"/>
    </row>
    <row r="80" spans="2:33" ht="18" customHeight="1">
      <c r="B80" s="369" t="s">
        <v>50</v>
      </c>
      <c r="C80" s="371" t="s">
        <v>490</v>
      </c>
      <c r="D80" s="371"/>
      <c r="E80" s="371"/>
      <c r="F80" s="371"/>
      <c r="G80" s="371"/>
      <c r="H80" s="371"/>
      <c r="I80" s="371"/>
      <c r="J80" s="371"/>
      <c r="K80" s="371"/>
      <c r="L80" s="371"/>
      <c r="M80" s="372"/>
      <c r="N80" s="372"/>
      <c r="O80" s="385"/>
      <c r="P80" s="521">
        <f>'[3]19-УГРАДНИ РФЗО'!$AP$151</f>
        <v>174559</v>
      </c>
      <c r="Q80" s="521"/>
      <c r="R80" s="521"/>
      <c r="S80" s="521"/>
      <c r="T80" s="521"/>
      <c r="W80" s="329"/>
      <c r="X80" s="329"/>
      <c r="Y80" s="329"/>
      <c r="Z80" s="329"/>
      <c r="AA80" s="329"/>
      <c r="AB80" s="329"/>
      <c r="AC80" s="329"/>
      <c r="AD80" s="328"/>
      <c r="AE80" s="328"/>
      <c r="AF80" s="328"/>
      <c r="AG80" s="331"/>
    </row>
    <row r="81" spans="2:33" ht="18" customHeight="1">
      <c r="B81" s="369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2"/>
      <c r="N81" s="372"/>
      <c r="O81" s="332"/>
      <c r="P81" s="332"/>
      <c r="Q81" s="332"/>
      <c r="R81" s="332"/>
      <c r="S81" s="332"/>
      <c r="T81" s="330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31"/>
    </row>
    <row r="82" spans="2:33" ht="18" customHeight="1">
      <c r="B82" s="369" t="s">
        <v>51</v>
      </c>
      <c r="C82" s="371" t="s">
        <v>49</v>
      </c>
      <c r="D82" s="371"/>
      <c r="E82" s="371"/>
      <c r="F82" s="371"/>
      <c r="G82" s="371"/>
      <c r="H82" s="371"/>
      <c r="I82" s="371"/>
      <c r="J82" s="371"/>
      <c r="K82" s="371"/>
      <c r="L82" s="371"/>
      <c r="M82" s="372"/>
      <c r="N82" s="372"/>
      <c r="O82" s="385"/>
      <c r="P82" s="521">
        <f>'[3]19-УГРАДНИ РФЗО'!$AP$158</f>
        <v>26196969.1</v>
      </c>
      <c r="Q82" s="521"/>
      <c r="R82" s="521"/>
      <c r="S82" s="521"/>
      <c r="T82" s="521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32"/>
    </row>
    <row r="83" spans="2:33" ht="18" customHeight="1">
      <c r="B83" s="369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2"/>
      <c r="N83" s="372"/>
      <c r="O83" s="332"/>
      <c r="P83" s="332"/>
      <c r="Q83" s="332"/>
      <c r="R83" s="332"/>
      <c r="S83" s="332"/>
      <c r="T83" s="330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31"/>
    </row>
    <row r="84" spans="2:33" ht="18" customHeight="1">
      <c r="B84" s="369" t="s">
        <v>52</v>
      </c>
      <c r="C84" s="371" t="s">
        <v>46</v>
      </c>
      <c r="D84" s="371"/>
      <c r="E84" s="371"/>
      <c r="F84" s="371"/>
      <c r="G84" s="371"/>
      <c r="H84" s="371"/>
      <c r="I84" s="371"/>
      <c r="J84" s="371"/>
      <c r="K84" s="371"/>
      <c r="L84" s="371"/>
      <c r="M84" s="372"/>
      <c r="N84" s="372"/>
      <c r="O84" s="385"/>
      <c r="P84" s="521">
        <f>'[3]19-УГРАДНИ РФЗО'!$AP$192</f>
        <v>111925</v>
      </c>
      <c r="Q84" s="521"/>
      <c r="R84" s="521"/>
      <c r="S84" s="521"/>
      <c r="T84" s="521"/>
      <c r="W84" s="329"/>
      <c r="X84" s="329"/>
      <c r="Y84" s="329"/>
      <c r="Z84" s="329"/>
      <c r="AA84" s="329"/>
      <c r="AB84" s="329"/>
      <c r="AC84" s="329"/>
      <c r="AD84" s="329"/>
      <c r="AE84" s="329"/>
      <c r="AF84" s="328"/>
      <c r="AG84" s="331"/>
    </row>
    <row r="85" spans="2:33" ht="18" customHeight="1">
      <c r="B85" s="369"/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2"/>
      <c r="N85" s="372"/>
      <c r="O85" s="373"/>
      <c r="P85" s="373"/>
      <c r="Q85" s="373"/>
      <c r="R85" s="373"/>
      <c r="S85" s="373"/>
      <c r="T85" s="330"/>
      <c r="W85" s="329"/>
      <c r="X85" s="329"/>
      <c r="Y85" s="329"/>
      <c r="Z85" s="329"/>
      <c r="AA85" s="329"/>
      <c r="AB85" s="329"/>
      <c r="AC85" s="329"/>
      <c r="AD85" s="329"/>
      <c r="AE85" s="329"/>
      <c r="AF85" s="328"/>
      <c r="AG85" s="331"/>
    </row>
    <row r="86" spans="2:33" ht="18" customHeight="1" thickBot="1">
      <c r="B86" s="370" t="s">
        <v>88</v>
      </c>
      <c r="C86" s="374" t="s">
        <v>53</v>
      </c>
      <c r="D86" s="374"/>
      <c r="E86" s="374"/>
      <c r="F86" s="374"/>
      <c r="G86" s="374"/>
      <c r="H86" s="374"/>
      <c r="I86" s="374"/>
      <c r="J86" s="374"/>
      <c r="K86" s="374"/>
      <c r="L86" s="374"/>
      <c r="M86" s="375"/>
      <c r="N86" s="375"/>
      <c r="O86" s="386"/>
      <c r="P86" s="511">
        <f>'[3]19-УГРАДНИ РФЗО'!$AP$200</f>
        <v>4004157.48</v>
      </c>
      <c r="Q86" s="511"/>
      <c r="R86" s="511"/>
      <c r="S86" s="511"/>
      <c r="T86" s="511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5"/>
    </row>
    <row r="87" spans="2:20" ht="25.5" customHeight="1" thickBot="1" thickTop="1">
      <c r="B87" s="366" t="s">
        <v>202</v>
      </c>
      <c r="C87" s="366"/>
      <c r="D87" s="366"/>
      <c r="E87" s="366"/>
      <c r="F87" s="366"/>
      <c r="G87" s="366"/>
      <c r="H87" s="366"/>
      <c r="I87" s="366"/>
      <c r="J87" s="366"/>
      <c r="K87" s="367"/>
      <c r="L87" s="367"/>
      <c r="M87" s="368"/>
      <c r="N87" s="368"/>
      <c r="O87" s="387"/>
      <c r="P87" s="530">
        <f>SUM(P76:T86)</f>
        <v>41480699.93</v>
      </c>
      <c r="Q87" s="530"/>
      <c r="R87" s="530"/>
      <c r="S87" s="530"/>
      <c r="T87" s="530"/>
    </row>
    <row r="88" spans="2:20" ht="18" customHeight="1" thickTop="1"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522"/>
      <c r="P88" s="522"/>
      <c r="Q88" s="522"/>
      <c r="R88" s="522"/>
      <c r="S88" s="522"/>
      <c r="T88" s="330"/>
    </row>
    <row r="89" spans="2:20" ht="18" customHeight="1"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88"/>
      <c r="P89" s="328"/>
      <c r="Q89" s="328"/>
      <c r="R89" s="328"/>
      <c r="S89" s="330"/>
      <c r="T89" s="330"/>
    </row>
    <row r="90" spans="2:20" ht="12.75"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89"/>
      <c r="P90" s="330"/>
      <c r="Q90" s="330"/>
      <c r="R90" s="330"/>
      <c r="S90" s="330"/>
      <c r="T90" s="330"/>
    </row>
    <row r="91" spans="2:20" ht="12.75"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89"/>
      <c r="P91" s="330"/>
      <c r="Q91" s="330"/>
      <c r="R91" s="330"/>
      <c r="S91" s="330"/>
      <c r="T91" s="330"/>
    </row>
    <row r="92" spans="2:20" ht="12.75"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89"/>
      <c r="P92" s="330"/>
      <c r="Q92" s="330"/>
      <c r="R92" s="330"/>
      <c r="S92" s="330"/>
      <c r="T92" s="330"/>
    </row>
    <row r="93" spans="2:20" ht="12.75"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89"/>
      <c r="P93" s="330"/>
      <c r="Q93" s="330"/>
      <c r="R93" s="330"/>
      <c r="S93" s="330"/>
      <c r="T93" s="330"/>
    </row>
    <row r="94" spans="2:20" ht="12.75"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89"/>
      <c r="P94" s="330"/>
      <c r="Q94" s="330"/>
      <c r="R94" s="330"/>
      <c r="S94" s="330"/>
      <c r="T94" s="330"/>
    </row>
    <row r="95" spans="2:20" ht="12.75"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89"/>
      <c r="P95" s="330"/>
      <c r="Q95" s="330"/>
      <c r="R95" s="330"/>
      <c r="S95" s="330"/>
      <c r="T95" s="330"/>
    </row>
    <row r="96" spans="2:20" ht="12.75"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89"/>
      <c r="P96" s="330"/>
      <c r="Q96" s="330"/>
      <c r="R96" s="330"/>
      <c r="S96" s="330"/>
      <c r="T96" s="330"/>
    </row>
    <row r="97" spans="2:20" ht="12.75"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89"/>
      <c r="P97" s="330"/>
      <c r="Q97" s="330"/>
      <c r="R97" s="330"/>
      <c r="S97" s="330"/>
      <c r="T97" s="330"/>
    </row>
    <row r="98" spans="2:20" ht="12.75"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89"/>
      <c r="P98" s="330"/>
      <c r="Q98" s="330"/>
      <c r="R98" s="330"/>
      <c r="S98" s="330"/>
      <c r="T98" s="330"/>
    </row>
    <row r="99" spans="2:20" ht="12.75"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89"/>
      <c r="P99" s="330"/>
      <c r="Q99" s="330"/>
      <c r="R99" s="330"/>
      <c r="S99" s="330"/>
      <c r="T99" s="330"/>
    </row>
    <row r="100" spans="2:20" ht="12.75"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89"/>
      <c r="P100" s="330"/>
      <c r="Q100" s="330"/>
      <c r="R100" s="330"/>
      <c r="S100" s="330"/>
      <c r="T100" s="330"/>
    </row>
    <row r="101" spans="2:20" ht="12.75"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89"/>
      <c r="P101" s="330"/>
      <c r="Q101" s="330"/>
      <c r="R101" s="330"/>
      <c r="S101" s="330"/>
      <c r="T101" s="330"/>
    </row>
    <row r="102" spans="2:20" ht="12.75"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89"/>
      <c r="P102" s="330"/>
      <c r="Q102" s="330"/>
      <c r="R102" s="330"/>
      <c r="S102" s="330"/>
      <c r="T102" s="330"/>
    </row>
    <row r="103" spans="2:20" ht="12.75"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89"/>
      <c r="P103" s="330"/>
      <c r="Q103" s="330"/>
      <c r="R103" s="330"/>
      <c r="S103" s="330"/>
      <c r="T103" s="330"/>
    </row>
    <row r="104" spans="2:20" ht="12.75"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89"/>
      <c r="P104" s="330"/>
      <c r="Q104" s="330"/>
      <c r="R104" s="330"/>
      <c r="S104" s="330"/>
      <c r="T104" s="330"/>
    </row>
    <row r="105" spans="2:20" ht="12.75"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89"/>
      <c r="P105" s="330"/>
      <c r="Q105" s="330"/>
      <c r="R105" s="330"/>
      <c r="S105" s="330"/>
      <c r="T105" s="330"/>
    </row>
    <row r="106" spans="2:20" ht="12.75"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89"/>
      <c r="P106" s="330"/>
      <c r="Q106" s="330"/>
      <c r="R106" s="330"/>
      <c r="S106" s="330"/>
      <c r="T106" s="330"/>
    </row>
    <row r="107" spans="2:20" ht="12.75"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89"/>
      <c r="P107" s="330"/>
      <c r="Q107" s="330"/>
      <c r="R107" s="330"/>
      <c r="S107" s="330"/>
      <c r="T107" s="330"/>
    </row>
    <row r="108" spans="2:20" ht="12.75"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89"/>
      <c r="P108" s="330"/>
      <c r="Q108" s="330"/>
      <c r="R108" s="330"/>
      <c r="S108" s="330"/>
      <c r="T108" s="330"/>
    </row>
    <row r="109" spans="2:20" ht="12.75"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89"/>
      <c r="P109" s="330"/>
      <c r="Q109" s="330"/>
      <c r="R109" s="330"/>
      <c r="S109" s="330"/>
      <c r="T109" s="330"/>
    </row>
    <row r="110" spans="2:20" ht="12.75"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89"/>
      <c r="P110" s="330"/>
      <c r="Q110" s="330"/>
      <c r="R110" s="330"/>
      <c r="S110" s="330"/>
      <c r="T110" s="330"/>
    </row>
    <row r="111" spans="2:20" ht="12.75"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89"/>
      <c r="P111" s="330"/>
      <c r="Q111" s="330"/>
      <c r="R111" s="330"/>
      <c r="S111" s="330"/>
      <c r="T111" s="330"/>
    </row>
    <row r="112" spans="2:20" ht="12.75"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89"/>
      <c r="P112" s="330"/>
      <c r="Q112" s="330"/>
      <c r="R112" s="330"/>
      <c r="S112" s="330"/>
      <c r="T112" s="330"/>
    </row>
    <row r="113" spans="2:20" ht="12.75"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89"/>
      <c r="P113" s="330"/>
      <c r="Q113" s="330"/>
      <c r="R113" s="330"/>
      <c r="S113" s="330"/>
      <c r="T113" s="330"/>
    </row>
    <row r="114" spans="2:20" ht="12.75"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89"/>
      <c r="P114" s="330"/>
      <c r="Q114" s="330"/>
      <c r="R114" s="330"/>
      <c r="S114" s="330"/>
      <c r="T114" s="330"/>
    </row>
    <row r="115" spans="2:20" ht="12.75"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89"/>
      <c r="P115" s="330"/>
      <c r="Q115" s="330"/>
      <c r="R115" s="330"/>
      <c r="S115" s="330"/>
      <c r="T115" s="330"/>
    </row>
    <row r="116" spans="2:20" ht="12.75"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89"/>
      <c r="P116" s="330"/>
      <c r="Q116" s="330"/>
      <c r="R116" s="330"/>
      <c r="S116" s="330"/>
      <c r="T116" s="330"/>
    </row>
    <row r="117" spans="2:20" ht="12.75"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89"/>
      <c r="P117" s="330"/>
      <c r="Q117" s="330"/>
      <c r="R117" s="330"/>
      <c r="S117" s="330"/>
      <c r="T117" s="330"/>
    </row>
    <row r="118" spans="2:20" ht="12.75"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89"/>
      <c r="P118" s="330"/>
      <c r="Q118" s="330"/>
      <c r="R118" s="330"/>
      <c r="S118" s="330"/>
      <c r="T118" s="330"/>
    </row>
    <row r="119" spans="2:20" ht="12.75"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89"/>
      <c r="P119" s="330"/>
      <c r="Q119" s="330"/>
      <c r="R119" s="330"/>
      <c r="S119" s="330"/>
      <c r="T119" s="330"/>
    </row>
    <row r="120" spans="2:20" ht="12.75"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89"/>
      <c r="P120" s="330"/>
      <c r="Q120" s="330"/>
      <c r="R120" s="330"/>
      <c r="S120" s="330"/>
      <c r="T120" s="330"/>
    </row>
    <row r="121" spans="2:20" ht="12.75"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89"/>
      <c r="P121" s="330"/>
      <c r="Q121" s="330"/>
      <c r="R121" s="330"/>
      <c r="S121" s="330"/>
      <c r="T121" s="330"/>
    </row>
    <row r="122" spans="2:20" ht="12.75"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89"/>
      <c r="P122" s="330"/>
      <c r="Q122" s="330"/>
      <c r="R122" s="330"/>
      <c r="S122" s="330"/>
      <c r="T122" s="330"/>
    </row>
    <row r="123" spans="2:20" ht="12.75"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89"/>
      <c r="P123" s="330"/>
      <c r="Q123" s="330"/>
      <c r="R123" s="330"/>
      <c r="S123" s="330"/>
      <c r="T123" s="330"/>
    </row>
  </sheetData>
  <sheetProtection/>
  <mergeCells count="35">
    <mergeCell ref="P87:T87"/>
    <mergeCell ref="C68:T68"/>
    <mergeCell ref="B14:U14"/>
    <mergeCell ref="N44:Q44"/>
    <mergeCell ref="N37:Q37"/>
    <mergeCell ref="N39:Q39"/>
    <mergeCell ref="N38:Q38"/>
    <mergeCell ref="N40:Q40"/>
    <mergeCell ref="M17:Q17"/>
    <mergeCell ref="M18:Q18"/>
    <mergeCell ref="M19:Q19"/>
    <mergeCell ref="M22:Q22"/>
    <mergeCell ref="M28:Q28"/>
    <mergeCell ref="M29:Q29"/>
    <mergeCell ref="M21:Q21"/>
    <mergeCell ref="M20:Q20"/>
    <mergeCell ref="O88:S88"/>
    <mergeCell ref="M53:Q53"/>
    <mergeCell ref="M31:Q31"/>
    <mergeCell ref="M47:Q47"/>
    <mergeCell ref="N36:Q36"/>
    <mergeCell ref="N48:Q48"/>
    <mergeCell ref="C76:N76"/>
    <mergeCell ref="E69:Q69"/>
    <mergeCell ref="P76:T76"/>
    <mergeCell ref="N41:Q41"/>
    <mergeCell ref="P86:T86"/>
    <mergeCell ref="M30:Q30"/>
    <mergeCell ref="N42:Q43"/>
    <mergeCell ref="N49:Q49"/>
    <mergeCell ref="N50:Q50"/>
    <mergeCell ref="P78:T78"/>
    <mergeCell ref="P80:T80"/>
    <mergeCell ref="P82:T82"/>
    <mergeCell ref="P84:T84"/>
  </mergeCells>
  <printOptions/>
  <pageMargins left="0.7480314960629921" right="0.15748031496062992" top="0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M2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6384" width="9.140625" style="197" customWidth="1"/>
  </cols>
  <sheetData>
    <row r="12" spans="2:13" ht="90">
      <c r="B12" s="532" t="s">
        <v>31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</row>
    <row r="13" spans="2:13" ht="90">
      <c r="B13" s="532" t="s">
        <v>352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</row>
    <row r="20" ht="12.75">
      <c r="J20" s="197" t="s">
        <v>505</v>
      </c>
    </row>
  </sheetData>
  <sheetProtection/>
  <mergeCells count="2">
    <mergeCell ref="B12:M12"/>
    <mergeCell ref="B13:M1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J48"/>
  <sheetViews>
    <sheetView zoomScalePageLayoutView="0" workbookViewId="0" topLeftCell="A1">
      <selection activeCell="N19" sqref="N19"/>
    </sheetView>
  </sheetViews>
  <sheetFormatPr defaultColWidth="9.140625" defaultRowHeight="12.75"/>
  <sheetData>
    <row r="7" ht="12.75">
      <c r="H7" t="s">
        <v>33</v>
      </c>
    </row>
    <row r="8" spans="2:4" ht="12.75">
      <c r="B8" s="1" t="s">
        <v>239</v>
      </c>
      <c r="C8" s="1"/>
      <c r="D8" s="1"/>
    </row>
    <row r="9" spans="2:8" ht="12.75">
      <c r="B9" s="1" t="s">
        <v>240</v>
      </c>
      <c r="C9" s="1"/>
      <c r="D9" s="1"/>
      <c r="H9" t="s">
        <v>32</v>
      </c>
    </row>
    <row r="10" spans="2:4" ht="12.75">
      <c r="B10" s="1" t="s">
        <v>241</v>
      </c>
      <c r="C10" s="1"/>
      <c r="D10" s="1"/>
    </row>
    <row r="11" spans="2:4" ht="12.75">
      <c r="B11" s="1" t="s">
        <v>242</v>
      </c>
      <c r="C11" s="1"/>
      <c r="D11" s="1"/>
    </row>
    <row r="12" spans="2:4" ht="12.75">
      <c r="B12" s="1" t="s">
        <v>243</v>
      </c>
      <c r="C12" s="1"/>
      <c r="D12" s="1"/>
    </row>
    <row r="13" ht="12.75">
      <c r="B13" s="1" t="s">
        <v>244</v>
      </c>
    </row>
    <row r="22" spans="2:10" ht="15">
      <c r="B22" s="4" t="s">
        <v>1</v>
      </c>
      <c r="C22" s="4"/>
      <c r="D22" s="4"/>
      <c r="E22" s="4"/>
      <c r="F22" s="4"/>
      <c r="G22" s="4"/>
      <c r="H22" s="4"/>
      <c r="I22" s="4"/>
      <c r="J22" s="4"/>
    </row>
    <row r="23" spans="3:7" ht="15">
      <c r="C23" s="2" t="s">
        <v>229</v>
      </c>
      <c r="D23" s="2"/>
      <c r="E23" s="2"/>
      <c r="F23" s="2"/>
      <c r="G23" s="2"/>
    </row>
    <row r="27" spans="1:10" ht="15">
      <c r="A27" s="2"/>
      <c r="B27" s="2" t="s">
        <v>2</v>
      </c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 t="s">
        <v>228</v>
      </c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 t="s">
        <v>34</v>
      </c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 t="s">
        <v>54</v>
      </c>
      <c r="H37" s="2"/>
      <c r="I37" s="2"/>
      <c r="J37" s="2"/>
    </row>
    <row r="38" spans="1:10" ht="15">
      <c r="A38" s="2"/>
      <c r="B38" s="5"/>
      <c r="C38" s="5"/>
      <c r="D38" s="5"/>
      <c r="E38" s="2"/>
      <c r="F38" s="2"/>
      <c r="G38" s="2"/>
      <c r="H38" s="2"/>
      <c r="I38" s="2"/>
      <c r="J38" s="2"/>
    </row>
    <row r="39" spans="1:10" ht="15">
      <c r="A39" s="2"/>
      <c r="B39" s="5"/>
      <c r="C39" s="5"/>
      <c r="D39" s="5"/>
      <c r="E39" s="2"/>
      <c r="F39" s="2"/>
      <c r="G39" s="2"/>
      <c r="H39" s="2"/>
      <c r="I39" s="2"/>
      <c r="J39" s="2"/>
    </row>
    <row r="40" spans="1:10" ht="15">
      <c r="A40" s="2"/>
      <c r="B40" s="5"/>
      <c r="C40" s="5"/>
      <c r="D40" s="5"/>
      <c r="E40" s="2"/>
      <c r="F40" s="2"/>
      <c r="G40" s="3"/>
      <c r="H40" s="3"/>
      <c r="I40" s="3"/>
      <c r="J40" s="2"/>
    </row>
    <row r="41" spans="1:10" ht="15">
      <c r="A41" s="2"/>
      <c r="B41" s="5"/>
      <c r="C41" s="5"/>
      <c r="D41" s="5"/>
      <c r="E41" s="2"/>
      <c r="F41" s="2"/>
      <c r="G41" s="2"/>
      <c r="H41" s="2"/>
      <c r="I41" s="2"/>
      <c r="J41" s="2"/>
    </row>
    <row r="42" spans="1:10" ht="15">
      <c r="A42" s="2"/>
      <c r="B42" s="5"/>
      <c r="C42" s="5"/>
      <c r="D42" s="5"/>
      <c r="E42" s="2"/>
      <c r="F42" s="2"/>
      <c r="G42" s="2"/>
      <c r="H42" s="2"/>
      <c r="I42" s="2"/>
      <c r="J42" s="2"/>
    </row>
    <row r="43" spans="1:10" ht="15">
      <c r="A43" s="2"/>
      <c r="B43" s="5"/>
      <c r="C43" s="5"/>
      <c r="D43" s="5"/>
      <c r="E43" s="2"/>
      <c r="F43" s="2"/>
      <c r="G43" s="2"/>
      <c r="H43" s="2"/>
      <c r="I43" s="2"/>
      <c r="J43" s="2"/>
    </row>
    <row r="44" spans="1:10" ht="15">
      <c r="A44" s="2"/>
      <c r="B44" s="5"/>
      <c r="C44" s="5"/>
      <c r="D44" s="5"/>
      <c r="E44" s="2"/>
      <c r="F44" s="2"/>
      <c r="G44" s="2"/>
      <c r="H44" s="2"/>
      <c r="I44" s="2"/>
      <c r="J44" s="2"/>
    </row>
    <row r="45" spans="1:10" ht="15">
      <c r="A45" s="2"/>
      <c r="B45" s="5"/>
      <c r="C45" s="5"/>
      <c r="D45" s="5"/>
      <c r="E45" s="2"/>
      <c r="F45" s="2"/>
      <c r="G45" s="2"/>
      <c r="H45" s="2"/>
      <c r="I45" s="2"/>
      <c r="J45" s="2"/>
    </row>
    <row r="46" spans="1:10" ht="15">
      <c r="A46" s="2"/>
      <c r="B46" s="5"/>
      <c r="C46" s="5"/>
      <c r="D46" s="5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"/>
  <sheetViews>
    <sheetView zoomScalePageLayoutView="0" workbookViewId="0" topLeftCell="A1">
      <selection activeCell="H22" sqref="H22"/>
    </sheetView>
  </sheetViews>
  <sheetFormatPr defaultColWidth="9.140625" defaultRowHeight="12.75"/>
  <cols>
    <col min="3" max="3" width="16.8515625" style="0" customWidth="1"/>
    <col min="4" max="4" width="10.28125" style="0" customWidth="1"/>
    <col min="5" max="5" width="14.00390625" style="0" customWidth="1"/>
    <col min="6" max="6" width="8.421875" style="0" customWidth="1"/>
    <col min="7" max="7" width="9.28125" style="0" bestFit="1" customWidth="1"/>
    <col min="8" max="8" width="13.57421875" style="0" customWidth="1"/>
    <col min="9" max="9" width="8.140625" style="0" customWidth="1"/>
    <col min="10" max="10" width="11.8515625" style="6" hidden="1" customWidth="1"/>
    <col min="11" max="11" width="12.421875" style="6" hidden="1" customWidth="1"/>
    <col min="12" max="19" width="9.140625" style="0" hidden="1" customWidth="1"/>
    <col min="20" max="20" width="10.421875" style="0" customWidth="1"/>
    <col min="21" max="21" width="13.8515625" style="0" customWidth="1"/>
    <col min="22" max="22" width="9.28125" style="0" customWidth="1"/>
  </cols>
  <sheetData>
    <row r="1" spans="1:23" ht="15.75">
      <c r="A1" s="24"/>
      <c r="B1" s="24"/>
      <c r="C1" s="24"/>
      <c r="D1" s="24"/>
      <c r="E1" s="24"/>
      <c r="F1" s="24"/>
      <c r="G1" s="24"/>
      <c r="H1" s="24"/>
      <c r="I1" s="24"/>
      <c r="J1" s="59"/>
      <c r="K1" s="58"/>
      <c r="L1" s="24"/>
      <c r="M1" s="24"/>
      <c r="N1" s="24"/>
      <c r="O1" s="24"/>
      <c r="P1" s="24"/>
      <c r="Q1" s="24"/>
      <c r="R1" s="58"/>
      <c r="S1" s="24"/>
      <c r="T1" s="24"/>
      <c r="U1" s="24"/>
      <c r="V1" s="58"/>
      <c r="W1" s="2"/>
    </row>
    <row r="2" spans="1:23" ht="16.5" thickBot="1">
      <c r="A2" s="16" t="s">
        <v>130</v>
      </c>
      <c r="B2" s="16"/>
      <c r="C2" s="16"/>
      <c r="D2" s="16"/>
      <c r="E2" s="16"/>
      <c r="F2" s="16" t="s">
        <v>269</v>
      </c>
      <c r="G2" s="16"/>
      <c r="H2" s="16"/>
      <c r="I2" s="16"/>
      <c r="J2" s="59"/>
      <c r="K2" s="57"/>
      <c r="L2" s="16"/>
      <c r="M2" s="16"/>
      <c r="N2" s="16"/>
      <c r="O2" s="16"/>
      <c r="P2" s="16"/>
      <c r="Q2" s="16"/>
      <c r="R2" s="57"/>
      <c r="S2" s="16"/>
      <c r="T2" s="16"/>
      <c r="U2" s="16"/>
      <c r="V2" s="57"/>
      <c r="W2" s="2"/>
    </row>
    <row r="3" spans="1:23" ht="17.25" thickBot="1" thickTop="1">
      <c r="A3" s="540" t="s">
        <v>118</v>
      </c>
      <c r="B3" s="541"/>
      <c r="C3" s="541"/>
      <c r="D3" s="544" t="s">
        <v>131</v>
      </c>
      <c r="E3" s="545"/>
      <c r="F3" s="544"/>
      <c r="G3" s="544" t="s">
        <v>132</v>
      </c>
      <c r="H3" s="545"/>
      <c r="I3" s="546"/>
      <c r="J3" s="60"/>
      <c r="K3" s="58"/>
      <c r="L3" s="24"/>
      <c r="M3" s="24"/>
      <c r="N3" s="24"/>
      <c r="O3" s="24"/>
      <c r="P3" s="24"/>
      <c r="Q3" s="24"/>
      <c r="R3" s="58"/>
      <c r="S3" s="24"/>
      <c r="T3" s="24"/>
      <c r="U3" s="24"/>
      <c r="V3" s="58"/>
      <c r="W3" s="2"/>
    </row>
    <row r="4" spans="1:23" ht="63.75" thickBot="1">
      <c r="A4" s="542"/>
      <c r="B4" s="543"/>
      <c r="C4" s="543"/>
      <c r="D4" s="84" t="s">
        <v>246</v>
      </c>
      <c r="E4" s="85" t="s">
        <v>247</v>
      </c>
      <c r="F4" s="86" t="s">
        <v>28</v>
      </c>
      <c r="G4" s="84" t="s">
        <v>246</v>
      </c>
      <c r="H4" s="85" t="s">
        <v>247</v>
      </c>
      <c r="I4" s="87" t="s">
        <v>28</v>
      </c>
      <c r="J4" s="61" t="s">
        <v>231</v>
      </c>
      <c r="K4" s="58"/>
      <c r="L4" s="24" t="s">
        <v>28</v>
      </c>
      <c r="M4" s="24"/>
      <c r="N4" s="24"/>
      <c r="O4" s="24"/>
      <c r="P4" s="88" t="s">
        <v>249</v>
      </c>
      <c r="Q4" s="89" t="s">
        <v>250</v>
      </c>
      <c r="R4" s="90" t="s">
        <v>28</v>
      </c>
      <c r="S4" s="24"/>
      <c r="T4" s="91" t="s">
        <v>267</v>
      </c>
      <c r="U4" s="92" t="s">
        <v>268</v>
      </c>
      <c r="V4" s="90" t="s">
        <v>28</v>
      </c>
      <c r="W4" s="2"/>
    </row>
    <row r="5" spans="1:23" ht="16.5" thickBot="1">
      <c r="A5" s="547" t="s">
        <v>119</v>
      </c>
      <c r="B5" s="548"/>
      <c r="C5" s="548"/>
      <c r="D5" s="93">
        <v>149338</v>
      </c>
      <c r="E5" s="94">
        <v>54249</v>
      </c>
      <c r="F5" s="95">
        <f aca="true" t="shared" si="0" ref="F5:F15">E5/D5*100</f>
        <v>36.32632015963787</v>
      </c>
      <c r="G5" s="93">
        <v>107609</v>
      </c>
      <c r="H5" s="94">
        <v>91346</v>
      </c>
      <c r="I5" s="96">
        <f aca="true" t="shared" si="1" ref="I5:I15">H5/G5*100</f>
        <v>84.88695183488369</v>
      </c>
      <c r="J5" s="97">
        <f>E5+H5</f>
        <v>145595</v>
      </c>
      <c r="K5" s="533">
        <f>J5+J6+J7</f>
        <v>343077</v>
      </c>
      <c r="L5" s="98"/>
      <c r="M5" s="98"/>
      <c r="N5" s="98"/>
      <c r="O5" s="98"/>
      <c r="P5" s="99">
        <f>D5+G5</f>
        <v>256947</v>
      </c>
      <c r="Q5" s="99">
        <f>E5+H5</f>
        <v>145595</v>
      </c>
      <c r="R5" s="100">
        <f>Q5/P5*100</f>
        <v>56.66343642852417</v>
      </c>
      <c r="S5" s="101"/>
      <c r="T5" s="569">
        <f>SUM(P5:P7)</f>
        <v>1092900</v>
      </c>
      <c r="U5" s="569">
        <f>SUM(Q5:Q7)</f>
        <v>343077</v>
      </c>
      <c r="V5" s="572">
        <f>U5/T5*100</f>
        <v>31.391435629975295</v>
      </c>
      <c r="W5" s="2"/>
    </row>
    <row r="6" spans="1:23" ht="17.25" thickBot="1" thickTop="1">
      <c r="A6" s="536" t="s">
        <v>120</v>
      </c>
      <c r="B6" s="537"/>
      <c r="C6" s="537"/>
      <c r="D6" s="74">
        <v>410862</v>
      </c>
      <c r="E6" s="80">
        <v>99131</v>
      </c>
      <c r="F6" s="77">
        <f t="shared" si="0"/>
        <v>24.127565946716903</v>
      </c>
      <c r="G6" s="74">
        <v>336627</v>
      </c>
      <c r="H6" s="80">
        <v>55807</v>
      </c>
      <c r="I6" s="81">
        <f t="shared" si="1"/>
        <v>16.578289917326895</v>
      </c>
      <c r="J6" s="62">
        <f aca="true" t="shared" si="2" ref="J6:J14">E6+H6</f>
        <v>154938</v>
      </c>
      <c r="K6" s="534"/>
      <c r="L6" s="102"/>
      <c r="M6" s="102"/>
      <c r="N6" s="102"/>
      <c r="O6" s="102"/>
      <c r="P6" s="63">
        <f aca="true" t="shared" si="3" ref="P6:Q15">D6+G6</f>
        <v>747489</v>
      </c>
      <c r="Q6" s="63">
        <f t="shared" si="3"/>
        <v>154938</v>
      </c>
      <c r="R6" s="64">
        <f aca="true" t="shared" si="4" ref="R6:R15">Q6/P6*100</f>
        <v>20.72779666322849</v>
      </c>
      <c r="S6" s="103"/>
      <c r="T6" s="570"/>
      <c r="U6" s="570"/>
      <c r="V6" s="573"/>
      <c r="W6" s="2"/>
    </row>
    <row r="7" spans="1:23" ht="17.25" thickBot="1" thickTop="1">
      <c r="A7" s="538" t="s">
        <v>121</v>
      </c>
      <c r="B7" s="539"/>
      <c r="C7" s="539"/>
      <c r="D7" s="104">
        <v>19326</v>
      </c>
      <c r="E7" s="105">
        <v>16781</v>
      </c>
      <c r="F7" s="106">
        <f t="shared" si="0"/>
        <v>86.8312118389734</v>
      </c>
      <c r="G7" s="104">
        <v>69138</v>
      </c>
      <c r="H7" s="105">
        <v>25763</v>
      </c>
      <c r="I7" s="107">
        <f t="shared" si="1"/>
        <v>37.26315484972085</v>
      </c>
      <c r="J7" s="108">
        <f t="shared" si="2"/>
        <v>42544</v>
      </c>
      <c r="K7" s="535"/>
      <c r="L7" s="109"/>
      <c r="M7" s="109"/>
      <c r="N7" s="109"/>
      <c r="O7" s="109"/>
      <c r="P7" s="110">
        <f t="shared" si="3"/>
        <v>88464</v>
      </c>
      <c r="Q7" s="110">
        <f t="shared" si="3"/>
        <v>42544</v>
      </c>
      <c r="R7" s="111">
        <f t="shared" si="4"/>
        <v>48.09187918249231</v>
      </c>
      <c r="S7" s="112"/>
      <c r="T7" s="571"/>
      <c r="U7" s="571"/>
      <c r="V7" s="574"/>
      <c r="W7" s="2"/>
    </row>
    <row r="8" spans="1:23" ht="16.5" thickBot="1">
      <c r="A8" s="558" t="s">
        <v>123</v>
      </c>
      <c r="B8" s="559"/>
      <c r="C8" s="559"/>
      <c r="D8" s="113">
        <v>130090</v>
      </c>
      <c r="E8" s="94">
        <v>4107</v>
      </c>
      <c r="F8" s="114">
        <f t="shared" si="0"/>
        <v>3.1570451226074256</v>
      </c>
      <c r="G8" s="113">
        <v>20870</v>
      </c>
      <c r="H8" s="94">
        <v>8800</v>
      </c>
      <c r="I8" s="115">
        <f t="shared" si="1"/>
        <v>42.16578821274557</v>
      </c>
      <c r="J8" s="116">
        <f t="shared" si="2"/>
        <v>12907</v>
      </c>
      <c r="K8" s="560">
        <f>J8+J9+J10+J11</f>
        <v>42160</v>
      </c>
      <c r="L8" s="98"/>
      <c r="M8" s="98"/>
      <c r="N8" s="98"/>
      <c r="O8" s="98"/>
      <c r="P8" s="117">
        <f t="shared" si="3"/>
        <v>150960</v>
      </c>
      <c r="Q8" s="117">
        <f t="shared" si="3"/>
        <v>12907</v>
      </c>
      <c r="R8" s="118">
        <f t="shared" si="4"/>
        <v>8.549947005829358</v>
      </c>
      <c r="S8" s="119">
        <f>SUM(Q8:Q10)</f>
        <v>35309</v>
      </c>
      <c r="T8" s="575">
        <f>SUM(P8:P11)</f>
        <v>217715</v>
      </c>
      <c r="U8" s="575">
        <f>SUM(Q8:Q11)</f>
        <v>42160</v>
      </c>
      <c r="V8" s="578">
        <f>U8/T8*100</f>
        <v>19.364765863629056</v>
      </c>
      <c r="W8" s="2"/>
    </row>
    <row r="9" spans="1:23" ht="17.25" thickBot="1" thickTop="1">
      <c r="A9" s="563" t="s">
        <v>122</v>
      </c>
      <c r="B9" s="564"/>
      <c r="C9" s="564"/>
      <c r="D9" s="75">
        <v>14840</v>
      </c>
      <c r="E9" s="80">
        <v>6968</v>
      </c>
      <c r="F9" s="78">
        <f t="shared" si="0"/>
        <v>46.95417789757413</v>
      </c>
      <c r="G9" s="75">
        <v>22520</v>
      </c>
      <c r="H9" s="80">
        <v>11054</v>
      </c>
      <c r="I9" s="82">
        <f t="shared" si="1"/>
        <v>49.085257548845476</v>
      </c>
      <c r="J9" s="65">
        <f t="shared" si="2"/>
        <v>18022</v>
      </c>
      <c r="K9" s="561"/>
      <c r="L9" s="102"/>
      <c r="M9" s="102"/>
      <c r="N9" s="102"/>
      <c r="O9" s="102"/>
      <c r="P9" s="66">
        <f t="shared" si="3"/>
        <v>37360</v>
      </c>
      <c r="Q9" s="66">
        <f t="shared" si="3"/>
        <v>18022</v>
      </c>
      <c r="R9" s="67">
        <f t="shared" si="4"/>
        <v>48.238758029978584</v>
      </c>
      <c r="S9" s="120"/>
      <c r="T9" s="576"/>
      <c r="U9" s="576"/>
      <c r="V9" s="579"/>
      <c r="W9" s="2"/>
    </row>
    <row r="10" spans="1:23" ht="17.25" thickBot="1" thickTop="1">
      <c r="A10" s="563" t="s">
        <v>124</v>
      </c>
      <c r="B10" s="564"/>
      <c r="C10" s="564"/>
      <c r="D10" s="75">
        <v>6270</v>
      </c>
      <c r="E10" s="80">
        <v>1878</v>
      </c>
      <c r="F10" s="78">
        <f t="shared" si="0"/>
        <v>29.952153110047846</v>
      </c>
      <c r="G10" s="75">
        <v>14830</v>
      </c>
      <c r="H10" s="80">
        <v>2502</v>
      </c>
      <c r="I10" s="82">
        <f t="shared" si="1"/>
        <v>16.87120701281187</v>
      </c>
      <c r="J10" s="65">
        <f t="shared" si="2"/>
        <v>4380</v>
      </c>
      <c r="K10" s="561"/>
      <c r="L10" s="102"/>
      <c r="M10" s="102"/>
      <c r="N10" s="102"/>
      <c r="O10" s="102"/>
      <c r="P10" s="66">
        <f t="shared" si="3"/>
        <v>21100</v>
      </c>
      <c r="Q10" s="66">
        <f t="shared" si="3"/>
        <v>4380</v>
      </c>
      <c r="R10" s="67">
        <f t="shared" si="4"/>
        <v>20.75829383886256</v>
      </c>
      <c r="S10" s="120"/>
      <c r="T10" s="576"/>
      <c r="U10" s="576"/>
      <c r="V10" s="579"/>
      <c r="W10" s="2"/>
    </row>
    <row r="11" spans="1:23" ht="17.25" thickBot="1" thickTop="1">
      <c r="A11" s="565" t="s">
        <v>125</v>
      </c>
      <c r="B11" s="566"/>
      <c r="C11" s="566"/>
      <c r="D11" s="121">
        <v>5270</v>
      </c>
      <c r="E11" s="105">
        <v>4440</v>
      </c>
      <c r="F11" s="122">
        <f t="shared" si="0"/>
        <v>84.25047438330171</v>
      </c>
      <c r="G11" s="121">
        <v>3025</v>
      </c>
      <c r="H11" s="105">
        <v>2411</v>
      </c>
      <c r="I11" s="123">
        <f t="shared" si="1"/>
        <v>79.70247933884298</v>
      </c>
      <c r="J11" s="124">
        <f t="shared" si="2"/>
        <v>6851</v>
      </c>
      <c r="K11" s="562"/>
      <c r="L11" s="109"/>
      <c r="M11" s="109"/>
      <c r="N11" s="109"/>
      <c r="O11" s="109"/>
      <c r="P11" s="125">
        <f t="shared" si="3"/>
        <v>8295</v>
      </c>
      <c r="Q11" s="125">
        <f t="shared" si="3"/>
        <v>6851</v>
      </c>
      <c r="R11" s="126">
        <f t="shared" si="4"/>
        <v>82.59192284508741</v>
      </c>
      <c r="S11" s="127"/>
      <c r="T11" s="577"/>
      <c r="U11" s="577"/>
      <c r="V11" s="580"/>
      <c r="W11" s="2"/>
    </row>
    <row r="12" spans="1:23" ht="16.5" thickBot="1">
      <c r="A12" s="549" t="s">
        <v>126</v>
      </c>
      <c r="B12" s="550"/>
      <c r="C12" s="550"/>
      <c r="D12" s="134">
        <f>57750+606550+65250+100105</f>
        <v>829655</v>
      </c>
      <c r="E12" s="94">
        <f>23117+235498+18350+20162</f>
        <v>297127</v>
      </c>
      <c r="F12" s="135">
        <f t="shared" si="0"/>
        <v>35.813319994455526</v>
      </c>
      <c r="G12" s="134">
        <f>23540+194055+18400+27150</f>
        <v>263145</v>
      </c>
      <c r="H12" s="94">
        <f>9593+95689+16465+4107</f>
        <v>125854</v>
      </c>
      <c r="I12" s="136">
        <f t="shared" si="1"/>
        <v>47.8268635163123</v>
      </c>
      <c r="J12" s="137">
        <f t="shared" si="2"/>
        <v>422981</v>
      </c>
      <c r="K12" s="551">
        <f>J12+J13+J14</f>
        <v>501058</v>
      </c>
      <c r="L12" s="98"/>
      <c r="M12" s="98"/>
      <c r="N12" s="98"/>
      <c r="O12" s="98"/>
      <c r="P12" s="138">
        <f t="shared" si="3"/>
        <v>1092800</v>
      </c>
      <c r="Q12" s="138">
        <f t="shared" si="3"/>
        <v>422981</v>
      </c>
      <c r="R12" s="139">
        <f t="shared" si="4"/>
        <v>38.70616764275256</v>
      </c>
      <c r="S12" s="140"/>
      <c r="T12" s="581">
        <f>SUM(P12:P14)</f>
        <v>1374830</v>
      </c>
      <c r="U12" s="581">
        <f>SUM(Q12:Q14)</f>
        <v>501058</v>
      </c>
      <c r="V12" s="584">
        <f>U12/T12*100</f>
        <v>36.44508775630442</v>
      </c>
      <c r="W12" s="2"/>
    </row>
    <row r="13" spans="1:23" ht="17.25" thickBot="1" thickTop="1">
      <c r="A13" s="554" t="s">
        <v>127</v>
      </c>
      <c r="B13" s="555"/>
      <c r="C13" s="555"/>
      <c r="D13" s="76">
        <v>20876</v>
      </c>
      <c r="E13" s="80">
        <v>9154</v>
      </c>
      <c r="F13" s="79">
        <f t="shared" si="0"/>
        <v>43.84939643609887</v>
      </c>
      <c r="G13" s="76">
        <v>1964</v>
      </c>
      <c r="H13" s="80">
        <v>1195</v>
      </c>
      <c r="I13" s="83">
        <f t="shared" si="1"/>
        <v>60.84521384928717</v>
      </c>
      <c r="J13" s="68">
        <f t="shared" si="2"/>
        <v>10349</v>
      </c>
      <c r="K13" s="552"/>
      <c r="L13" s="102"/>
      <c r="M13" s="102"/>
      <c r="N13" s="102"/>
      <c r="O13" s="102"/>
      <c r="P13" s="69">
        <f t="shared" si="3"/>
        <v>22840</v>
      </c>
      <c r="Q13" s="69">
        <f t="shared" si="3"/>
        <v>10349</v>
      </c>
      <c r="R13" s="70">
        <f t="shared" si="4"/>
        <v>45.31085814360771</v>
      </c>
      <c r="S13" s="141"/>
      <c r="T13" s="582"/>
      <c r="U13" s="582"/>
      <c r="V13" s="585"/>
      <c r="W13" s="2"/>
    </row>
    <row r="14" spans="1:23" ht="17.25" thickBot="1" thickTop="1">
      <c r="A14" s="556" t="s">
        <v>128</v>
      </c>
      <c r="B14" s="557"/>
      <c r="C14" s="557"/>
      <c r="D14" s="142">
        <v>173840</v>
      </c>
      <c r="E14" s="105">
        <v>37005</v>
      </c>
      <c r="F14" s="143">
        <f t="shared" si="0"/>
        <v>21.286815462494246</v>
      </c>
      <c r="G14" s="142">
        <v>85350</v>
      </c>
      <c r="H14" s="105">
        <v>30723</v>
      </c>
      <c r="I14" s="144">
        <f t="shared" si="1"/>
        <v>35.99648506151142</v>
      </c>
      <c r="J14" s="145">
        <f t="shared" si="2"/>
        <v>67728</v>
      </c>
      <c r="K14" s="553"/>
      <c r="L14" s="109"/>
      <c r="M14" s="109"/>
      <c r="N14" s="109"/>
      <c r="O14" s="146"/>
      <c r="P14" s="147">
        <f t="shared" si="3"/>
        <v>259190</v>
      </c>
      <c r="Q14" s="147">
        <f t="shared" si="3"/>
        <v>67728</v>
      </c>
      <c r="R14" s="148">
        <f t="shared" si="4"/>
        <v>26.130637756086266</v>
      </c>
      <c r="S14" s="149"/>
      <c r="T14" s="583"/>
      <c r="U14" s="583"/>
      <c r="V14" s="586"/>
      <c r="W14" s="2"/>
    </row>
    <row r="15" spans="1:23" ht="16.5" thickBot="1">
      <c r="A15" s="567" t="s">
        <v>129</v>
      </c>
      <c r="B15" s="568"/>
      <c r="C15" s="568"/>
      <c r="D15" s="128">
        <f>SUM(D5:D14)</f>
        <v>1760367</v>
      </c>
      <c r="E15" s="129">
        <f>SUM(E5:E14)</f>
        <v>530840</v>
      </c>
      <c r="F15" s="130">
        <f t="shared" si="0"/>
        <v>30.155075617754708</v>
      </c>
      <c r="G15" s="128">
        <f>SUM(G5:G14)</f>
        <v>925078</v>
      </c>
      <c r="H15" s="129">
        <f>SUM(H5:H14)</f>
        <v>355455</v>
      </c>
      <c r="I15" s="131">
        <f t="shared" si="1"/>
        <v>38.42432746211671</v>
      </c>
      <c r="J15" s="73">
        <f>E15+H15</f>
        <v>886295</v>
      </c>
      <c r="K15" s="73">
        <f>SUM(K5:K14)</f>
        <v>886295</v>
      </c>
      <c r="L15" s="71"/>
      <c r="M15" s="71"/>
      <c r="N15" s="71"/>
      <c r="O15" s="71"/>
      <c r="P15" s="132">
        <f t="shared" si="3"/>
        <v>2685445</v>
      </c>
      <c r="Q15" s="132">
        <f t="shared" si="3"/>
        <v>886295</v>
      </c>
      <c r="R15" s="133">
        <f t="shared" si="4"/>
        <v>33.00365488773742</v>
      </c>
      <c r="S15" s="71"/>
      <c r="T15" s="150">
        <f>T5+T8+T12</f>
        <v>2685445</v>
      </c>
      <c r="U15" s="150">
        <f>U5+U8+U12</f>
        <v>886295</v>
      </c>
      <c r="V15" s="151">
        <f>U15/T15*100</f>
        <v>33.00365488773742</v>
      </c>
      <c r="W15" s="2"/>
    </row>
    <row r="16" spans="1:23" ht="16.5" thickTop="1">
      <c r="A16" s="24"/>
      <c r="B16" s="24"/>
      <c r="C16" s="24"/>
      <c r="D16" s="24"/>
      <c r="E16" s="24"/>
      <c r="F16" s="24"/>
      <c r="G16" s="24"/>
      <c r="H16" s="24"/>
      <c r="I16" s="24"/>
      <c r="J16" s="59"/>
      <c r="K16" s="58"/>
      <c r="L16" s="24"/>
      <c r="M16" s="24"/>
      <c r="N16" s="24"/>
      <c r="O16" s="24"/>
      <c r="P16" s="24"/>
      <c r="Q16" s="24"/>
      <c r="R16" s="58"/>
      <c r="S16" s="24"/>
      <c r="T16" s="24"/>
      <c r="U16" s="24"/>
      <c r="V16" s="58"/>
      <c r="W16" s="2"/>
    </row>
    <row r="17" spans="1:23" ht="15">
      <c r="A17" s="2"/>
      <c r="B17" s="2"/>
      <c r="C17" s="2"/>
      <c r="D17" s="2"/>
      <c r="E17" s="2"/>
      <c r="F17" s="2"/>
      <c r="G17" s="2"/>
      <c r="H17" s="2"/>
      <c r="I17" s="2"/>
      <c r="J17" s="72"/>
      <c r="K17" s="7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>
      <c r="A18" s="2"/>
      <c r="B18" s="2"/>
      <c r="C18" s="2"/>
      <c r="D18" s="2"/>
      <c r="E18" s="2"/>
      <c r="F18" s="2"/>
      <c r="G18" s="2"/>
      <c r="H18" s="2"/>
      <c r="I18" s="2"/>
      <c r="J18" s="72"/>
      <c r="K18" s="7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>
      <c r="A19" s="2"/>
      <c r="B19" s="2"/>
      <c r="C19" s="2"/>
      <c r="D19" s="2"/>
      <c r="E19" s="2"/>
      <c r="F19" s="2"/>
      <c r="G19" s="2"/>
      <c r="H19" s="2"/>
      <c r="I19" s="2"/>
      <c r="J19" s="72"/>
      <c r="K19" s="7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sheetProtection/>
  <mergeCells count="26">
    <mergeCell ref="A15:C15"/>
    <mergeCell ref="T5:T7"/>
    <mergeCell ref="U5:U7"/>
    <mergeCell ref="V5:V7"/>
    <mergeCell ref="T8:T11"/>
    <mergeCell ref="U8:U11"/>
    <mergeCell ref="V8:V11"/>
    <mergeCell ref="T12:T14"/>
    <mergeCell ref="U12:U14"/>
    <mergeCell ref="V12:V14"/>
    <mergeCell ref="A12:C12"/>
    <mergeCell ref="K12:K14"/>
    <mergeCell ref="A13:C13"/>
    <mergeCell ref="A14:C14"/>
    <mergeCell ref="A8:C8"/>
    <mergeCell ref="K8:K11"/>
    <mergeCell ref="A9:C9"/>
    <mergeCell ref="A10:C10"/>
    <mergeCell ref="A11:C11"/>
    <mergeCell ref="K5:K7"/>
    <mergeCell ref="A6:C6"/>
    <mergeCell ref="A7:C7"/>
    <mergeCell ref="A3:C4"/>
    <mergeCell ref="D3:F3"/>
    <mergeCell ref="G3:I3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N1118"/>
  <sheetViews>
    <sheetView zoomScalePageLayoutView="0" workbookViewId="0" topLeftCell="A56">
      <selection activeCell="N55" sqref="N55"/>
    </sheetView>
  </sheetViews>
  <sheetFormatPr defaultColWidth="9.140625" defaultRowHeight="12.75"/>
  <cols>
    <col min="1" max="16384" width="9.140625" style="197" customWidth="1"/>
  </cols>
  <sheetData>
    <row r="11" ht="13.5" thickBot="1"/>
    <row r="12" spans="1:11" ht="14.25" thickBot="1" thickTop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</row>
    <row r="13" spans="1:14" ht="224.25" customHeight="1" thickBot="1" thickTop="1">
      <c r="A13" s="587" t="s">
        <v>412</v>
      </c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298"/>
      <c r="M13" s="298"/>
      <c r="N13" s="298"/>
    </row>
    <row r="14" spans="1:11" ht="14.25" thickBot="1" thickTop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</row>
    <row r="15" ht="13.5" thickTop="1"/>
    <row r="50" ht="13.5" thickBot="1"/>
    <row r="51" spans="1:11" ht="51" customHeight="1" thickBot="1" thickTop="1">
      <c r="A51" s="591" t="s">
        <v>447</v>
      </c>
      <c r="B51" s="591"/>
      <c r="C51" s="591"/>
      <c r="D51" s="591"/>
      <c r="E51" s="591"/>
      <c r="F51" s="591"/>
      <c r="G51" s="591"/>
      <c r="H51" s="591"/>
      <c r="I51" s="591"/>
      <c r="J51" s="591"/>
      <c r="K51" s="591"/>
    </row>
    <row r="52" spans="1:11" ht="15" customHeight="1" thickTop="1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</row>
    <row r="54" spans="1:11" s="301" customFormat="1" ht="37.5" customHeight="1">
      <c r="A54" s="590" t="s">
        <v>448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</row>
    <row r="55" spans="1:11" s="301" customFormat="1" ht="37.5" customHeight="1">
      <c r="A55" s="590" t="s">
        <v>449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</row>
    <row r="56" spans="1:11" s="301" customFormat="1" ht="37.5" customHeight="1">
      <c r="A56" s="590" t="s">
        <v>450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</row>
    <row r="57" spans="1:11" s="301" customFormat="1" ht="37.5" customHeight="1">
      <c r="A57" s="590" t="s">
        <v>451</v>
      </c>
      <c r="B57" s="590"/>
      <c r="C57" s="590"/>
      <c r="D57" s="590"/>
      <c r="E57" s="590"/>
      <c r="F57" s="590"/>
      <c r="G57" s="590"/>
      <c r="H57" s="590"/>
      <c r="I57" s="590"/>
      <c r="J57" s="590"/>
      <c r="K57" s="590"/>
    </row>
    <row r="58" spans="1:11" s="301" customFormat="1" ht="37.5" customHeight="1">
      <c r="A58" s="590" t="s">
        <v>452</v>
      </c>
      <c r="B58" s="590"/>
      <c r="C58" s="590"/>
      <c r="D58" s="590"/>
      <c r="E58" s="590"/>
      <c r="F58" s="590"/>
      <c r="G58" s="590"/>
      <c r="H58" s="590"/>
      <c r="I58" s="590"/>
      <c r="J58" s="590"/>
      <c r="K58" s="590"/>
    </row>
    <row r="59" spans="1:11" s="301" customFormat="1" ht="37.5" customHeight="1">
      <c r="A59" s="590" t="s">
        <v>453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</row>
    <row r="60" spans="1:11" s="301" customFormat="1" ht="37.5" customHeight="1">
      <c r="A60" s="590" t="s">
        <v>454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</row>
    <row r="61" spans="1:11" s="301" customFormat="1" ht="37.5" customHeight="1">
      <c r="A61" s="590" t="s">
        <v>455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</row>
    <row r="62" spans="1:11" s="301" customFormat="1" ht="37.5" customHeight="1">
      <c r="A62" s="590" t="s">
        <v>456</v>
      </c>
      <c r="B62" s="590"/>
      <c r="C62" s="590"/>
      <c r="D62" s="590"/>
      <c r="E62" s="590"/>
      <c r="F62" s="590"/>
      <c r="G62" s="590"/>
      <c r="H62" s="590"/>
      <c r="I62" s="590"/>
      <c r="J62" s="590"/>
      <c r="K62" s="590"/>
    </row>
    <row r="63" spans="1:11" s="301" customFormat="1" ht="37.5" customHeight="1">
      <c r="A63" s="590" t="s">
        <v>457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</row>
    <row r="64" spans="1:11" s="301" customFormat="1" ht="37.5" customHeight="1">
      <c r="A64" s="590" t="s">
        <v>458</v>
      </c>
      <c r="B64" s="590"/>
      <c r="C64" s="590"/>
      <c r="D64" s="590"/>
      <c r="E64" s="590"/>
      <c r="F64" s="590"/>
      <c r="G64" s="590"/>
      <c r="H64" s="590"/>
      <c r="I64" s="590"/>
      <c r="J64" s="590"/>
      <c r="K64" s="590"/>
    </row>
    <row r="65" spans="1:11" s="301" customFormat="1" ht="37.5" customHeight="1">
      <c r="A65" s="590" t="s">
        <v>459</v>
      </c>
      <c r="B65" s="590"/>
      <c r="C65" s="590"/>
      <c r="D65" s="590"/>
      <c r="E65" s="590"/>
      <c r="F65" s="590"/>
      <c r="G65" s="590"/>
      <c r="H65" s="590"/>
      <c r="I65" s="590"/>
      <c r="J65" s="590"/>
      <c r="K65" s="590"/>
    </row>
    <row r="66" spans="1:11" s="301" customFormat="1" ht="37.5" customHeight="1">
      <c r="A66" s="590" t="s">
        <v>460</v>
      </c>
      <c r="B66" s="590"/>
      <c r="C66" s="590"/>
      <c r="D66" s="590"/>
      <c r="E66" s="590"/>
      <c r="F66" s="590"/>
      <c r="G66" s="590"/>
      <c r="H66" s="590"/>
      <c r="I66" s="590"/>
      <c r="J66" s="590"/>
      <c r="K66" s="590"/>
    </row>
    <row r="67" spans="1:11" s="301" customFormat="1" ht="37.5" customHeight="1">
      <c r="A67" s="590" t="s">
        <v>461</v>
      </c>
      <c r="B67" s="590"/>
      <c r="C67" s="590"/>
      <c r="D67" s="590"/>
      <c r="E67" s="590"/>
      <c r="F67" s="590"/>
      <c r="G67" s="590"/>
      <c r="H67" s="590"/>
      <c r="I67" s="590"/>
      <c r="J67" s="590"/>
      <c r="K67" s="590"/>
    </row>
    <row r="68" spans="1:11" s="301" customFormat="1" ht="37.5" customHeight="1">
      <c r="A68" s="590" t="s">
        <v>462</v>
      </c>
      <c r="B68" s="590"/>
      <c r="C68" s="590"/>
      <c r="D68" s="590"/>
      <c r="E68" s="590"/>
      <c r="F68" s="590"/>
      <c r="G68" s="590"/>
      <c r="H68" s="590"/>
      <c r="I68" s="590"/>
      <c r="J68" s="590"/>
      <c r="K68" s="590"/>
    </row>
    <row r="69" spans="1:11" s="301" customFormat="1" ht="37.5" customHeight="1">
      <c r="A69" s="590" t="s">
        <v>463</v>
      </c>
      <c r="B69" s="590"/>
      <c r="C69" s="590"/>
      <c r="D69" s="590"/>
      <c r="E69" s="590"/>
      <c r="F69" s="590"/>
      <c r="G69" s="590"/>
      <c r="H69" s="590"/>
      <c r="I69" s="590"/>
      <c r="J69" s="590"/>
      <c r="K69" s="590"/>
    </row>
    <row r="70" spans="1:11" s="301" customFormat="1" ht="37.5" customHeight="1">
      <c r="A70" s="590" t="s">
        <v>464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</row>
    <row r="71" spans="1:11" s="301" customFormat="1" ht="37.5" customHeight="1">
      <c r="A71" s="590" t="s">
        <v>465</v>
      </c>
      <c r="B71" s="590"/>
      <c r="C71" s="590"/>
      <c r="D71" s="590"/>
      <c r="E71" s="590"/>
      <c r="F71" s="590"/>
      <c r="G71" s="590"/>
      <c r="H71" s="590"/>
      <c r="I71" s="590"/>
      <c r="J71" s="590"/>
      <c r="K71" s="590"/>
    </row>
    <row r="72" spans="1:11" s="301" customFormat="1" ht="30" customHeight="1">
      <c r="A72" s="592"/>
      <c r="B72" s="592"/>
      <c r="C72" s="592"/>
      <c r="D72" s="592"/>
      <c r="E72" s="592"/>
      <c r="F72" s="592"/>
      <c r="G72" s="592"/>
      <c r="H72" s="592"/>
      <c r="I72" s="592"/>
      <c r="J72" s="592"/>
      <c r="K72" s="592"/>
    </row>
    <row r="83" ht="13.5" thickBot="1"/>
    <row r="84" spans="1:11" ht="87.75" customHeight="1" thickBot="1" thickTop="1">
      <c r="A84" s="593" t="s">
        <v>446</v>
      </c>
      <c r="B84" s="593"/>
      <c r="C84" s="593"/>
      <c r="D84" s="593"/>
      <c r="E84" s="593"/>
      <c r="F84" s="593"/>
      <c r="G84" s="593"/>
      <c r="H84" s="593"/>
      <c r="I84" s="593"/>
      <c r="J84" s="593"/>
      <c r="K84" s="593"/>
    </row>
    <row r="85" ht="13.5" thickTop="1"/>
    <row r="142" ht="13.5" thickBot="1"/>
    <row r="143" spans="1:11" ht="59.25" customHeight="1" thickBot="1" thickTop="1">
      <c r="A143" s="588" t="s">
        <v>444</v>
      </c>
      <c r="B143" s="588"/>
      <c r="C143" s="588"/>
      <c r="D143" s="588"/>
      <c r="E143" s="588"/>
      <c r="F143" s="588"/>
      <c r="G143" s="588"/>
      <c r="H143" s="588"/>
      <c r="I143" s="588"/>
      <c r="J143" s="588"/>
      <c r="K143" s="588"/>
    </row>
    <row r="144" ht="13.5" thickTop="1"/>
    <row r="205" ht="13.5" thickBot="1"/>
    <row r="206" spans="1:11" ht="55.5" customHeight="1" thickBot="1" thickTop="1">
      <c r="A206" s="588" t="s">
        <v>445</v>
      </c>
      <c r="B206" s="588"/>
      <c r="C206" s="588"/>
      <c r="D206" s="588"/>
      <c r="E206" s="588"/>
      <c r="F206" s="588"/>
      <c r="G206" s="588"/>
      <c r="H206" s="588"/>
      <c r="I206" s="588"/>
      <c r="J206" s="588"/>
      <c r="K206" s="588"/>
    </row>
    <row r="207" ht="13.5" thickTop="1"/>
    <row r="267" ht="13.5" thickBot="1"/>
    <row r="268" spans="1:11" ht="112.5" customHeight="1" thickBot="1" thickTop="1">
      <c r="A268" s="588" t="s">
        <v>413</v>
      </c>
      <c r="B268" s="588"/>
      <c r="C268" s="588"/>
      <c r="D268" s="588"/>
      <c r="E268" s="588"/>
      <c r="F268" s="588"/>
      <c r="G268" s="588"/>
      <c r="H268" s="588"/>
      <c r="I268" s="588"/>
      <c r="J268" s="588"/>
      <c r="K268" s="588"/>
    </row>
    <row r="269" spans="1:11" ht="44.25" customHeight="1" thickBot="1" thickTop="1">
      <c r="A269" s="589" t="s">
        <v>414</v>
      </c>
      <c r="B269" s="589"/>
      <c r="C269" s="589"/>
      <c r="D269" s="589"/>
      <c r="E269" s="589"/>
      <c r="F269" s="589"/>
      <c r="G269" s="589"/>
      <c r="H269" s="589"/>
      <c r="I269" s="589"/>
      <c r="J269" s="589"/>
      <c r="K269" s="589"/>
    </row>
    <row r="270" spans="1:11" ht="44.25" customHeight="1" thickBot="1" thickTop="1">
      <c r="A270" s="589" t="s">
        <v>415</v>
      </c>
      <c r="B270" s="589"/>
      <c r="C270" s="589"/>
      <c r="D270" s="589"/>
      <c r="E270" s="589"/>
      <c r="F270" s="589"/>
      <c r="G270" s="589"/>
      <c r="H270" s="589"/>
      <c r="I270" s="589"/>
      <c r="J270" s="589"/>
      <c r="K270" s="589"/>
    </row>
    <row r="271" ht="13.5" thickTop="1"/>
    <row r="320" ht="13.5" thickBot="1"/>
    <row r="321" spans="1:11" ht="111.75" customHeight="1" thickBot="1" thickTop="1">
      <c r="A321" s="588" t="s">
        <v>416</v>
      </c>
      <c r="B321" s="588"/>
      <c r="C321" s="588"/>
      <c r="D321" s="588"/>
      <c r="E321" s="588"/>
      <c r="F321" s="588"/>
      <c r="G321" s="588"/>
      <c r="H321" s="588"/>
      <c r="I321" s="588"/>
      <c r="J321" s="588"/>
      <c r="K321" s="588"/>
    </row>
    <row r="322" spans="1:11" ht="44.25" customHeight="1" thickBot="1" thickTop="1">
      <c r="A322" s="589" t="s">
        <v>417</v>
      </c>
      <c r="B322" s="589"/>
      <c r="C322" s="589"/>
      <c r="D322" s="589"/>
      <c r="E322" s="589"/>
      <c r="F322" s="589"/>
      <c r="G322" s="589"/>
      <c r="H322" s="589"/>
      <c r="I322" s="589"/>
      <c r="J322" s="589"/>
      <c r="K322" s="589"/>
    </row>
    <row r="323" spans="1:11" ht="44.25" customHeight="1" thickBot="1" thickTop="1">
      <c r="A323" s="589" t="s">
        <v>418</v>
      </c>
      <c r="B323" s="589"/>
      <c r="C323" s="589"/>
      <c r="D323" s="589"/>
      <c r="E323" s="589"/>
      <c r="F323" s="589"/>
      <c r="G323" s="589"/>
      <c r="H323" s="589"/>
      <c r="I323" s="589"/>
      <c r="J323" s="589"/>
      <c r="K323" s="589"/>
    </row>
    <row r="324" ht="13.5" thickTop="1"/>
    <row r="369" ht="13.5" thickBot="1"/>
    <row r="370" spans="1:11" ht="88.5" customHeight="1" thickBot="1" thickTop="1">
      <c r="A370" s="588" t="s">
        <v>419</v>
      </c>
      <c r="B370" s="588"/>
      <c r="C370" s="588"/>
      <c r="D370" s="588"/>
      <c r="E370" s="588"/>
      <c r="F370" s="588"/>
      <c r="G370" s="588"/>
      <c r="H370" s="588"/>
      <c r="I370" s="588"/>
      <c r="J370" s="588"/>
      <c r="K370" s="588"/>
    </row>
    <row r="371" spans="1:11" ht="56.25" customHeight="1" thickBot="1" thickTop="1">
      <c r="A371" s="589" t="s">
        <v>420</v>
      </c>
      <c r="B371" s="589"/>
      <c r="C371" s="589"/>
      <c r="D371" s="589"/>
      <c r="E371" s="589"/>
      <c r="F371" s="589"/>
      <c r="G371" s="589"/>
      <c r="H371" s="589"/>
      <c r="I371" s="589"/>
      <c r="J371" s="589"/>
      <c r="K371" s="589"/>
    </row>
    <row r="372" ht="13.5" thickTop="1"/>
    <row r="427" ht="13.5" thickBot="1"/>
    <row r="428" spans="1:11" ht="64.5" customHeight="1" thickBot="1" thickTop="1">
      <c r="A428" s="588" t="s">
        <v>421</v>
      </c>
      <c r="B428" s="588"/>
      <c r="C428" s="588"/>
      <c r="D428" s="588"/>
      <c r="E428" s="588"/>
      <c r="F428" s="588"/>
      <c r="G428" s="588"/>
      <c r="H428" s="588"/>
      <c r="I428" s="588"/>
      <c r="J428" s="588"/>
      <c r="K428" s="588"/>
    </row>
    <row r="429" spans="1:11" ht="51" customHeight="1" thickBot="1" thickTop="1">
      <c r="A429" s="589" t="s">
        <v>422</v>
      </c>
      <c r="B429" s="589"/>
      <c r="C429" s="589"/>
      <c r="D429" s="589"/>
      <c r="E429" s="589"/>
      <c r="F429" s="589"/>
      <c r="G429" s="589"/>
      <c r="H429" s="589"/>
      <c r="I429" s="589"/>
      <c r="J429" s="589"/>
      <c r="K429" s="589"/>
    </row>
    <row r="430" ht="13.5" thickTop="1"/>
    <row r="486" ht="13.5" thickBot="1"/>
    <row r="487" spans="1:11" ht="88.5" customHeight="1" thickBot="1" thickTop="1">
      <c r="A487" s="588" t="s">
        <v>185</v>
      </c>
      <c r="B487" s="588"/>
      <c r="C487" s="588"/>
      <c r="D487" s="588"/>
      <c r="E487" s="588"/>
      <c r="F487" s="588"/>
      <c r="G487" s="588"/>
      <c r="H487" s="588"/>
      <c r="I487" s="588"/>
      <c r="J487" s="588"/>
      <c r="K487" s="588"/>
    </row>
    <row r="488" spans="1:11" ht="47.25" customHeight="1" thickBot="1" thickTop="1">
      <c r="A488" s="589" t="s">
        <v>423</v>
      </c>
      <c r="B488" s="589"/>
      <c r="C488" s="589"/>
      <c r="D488" s="589"/>
      <c r="E488" s="589"/>
      <c r="F488" s="589"/>
      <c r="G488" s="589"/>
      <c r="H488" s="589"/>
      <c r="I488" s="589"/>
      <c r="J488" s="589"/>
      <c r="K488" s="589"/>
    </row>
    <row r="489" spans="1:11" ht="47.25" customHeight="1" thickBot="1" thickTop="1">
      <c r="A489" s="589" t="s">
        <v>424</v>
      </c>
      <c r="B489" s="589"/>
      <c r="C489" s="589"/>
      <c r="D489" s="589"/>
      <c r="E489" s="589"/>
      <c r="F489" s="589"/>
      <c r="G489" s="589"/>
      <c r="H489" s="589"/>
      <c r="I489" s="589"/>
      <c r="J489" s="589"/>
      <c r="K489" s="589"/>
    </row>
    <row r="490" ht="13.5" thickTop="1"/>
    <row r="535" ht="13.5" thickBot="1"/>
    <row r="536" spans="1:11" ht="63.75" customHeight="1" thickBot="1" thickTop="1">
      <c r="A536" s="588" t="s">
        <v>425</v>
      </c>
      <c r="B536" s="588"/>
      <c r="C536" s="588"/>
      <c r="D536" s="588"/>
      <c r="E536" s="588"/>
      <c r="F536" s="588"/>
      <c r="G536" s="588"/>
      <c r="H536" s="588"/>
      <c r="I536" s="588"/>
      <c r="J536" s="588"/>
      <c r="K536" s="588"/>
    </row>
    <row r="537" spans="1:11" ht="60" customHeight="1" thickBot="1" thickTop="1">
      <c r="A537" s="589" t="s">
        <v>426</v>
      </c>
      <c r="B537" s="589"/>
      <c r="C537" s="589"/>
      <c r="D537" s="589"/>
      <c r="E537" s="589"/>
      <c r="F537" s="589"/>
      <c r="G537" s="589"/>
      <c r="H537" s="589"/>
      <c r="I537" s="589"/>
      <c r="J537" s="589"/>
      <c r="K537" s="589"/>
    </row>
    <row r="538" ht="13.5" thickTop="1"/>
    <row r="584" ht="12.75" customHeight="1"/>
    <row r="595" ht="13.5" thickBot="1"/>
    <row r="596" spans="1:11" ht="48" customHeight="1" thickBot="1" thickTop="1">
      <c r="A596" s="588" t="s">
        <v>427</v>
      </c>
      <c r="B596" s="588"/>
      <c r="C596" s="588"/>
      <c r="D596" s="588"/>
      <c r="E596" s="588"/>
      <c r="F596" s="588"/>
      <c r="G596" s="588"/>
      <c r="H596" s="588"/>
      <c r="I596" s="588"/>
      <c r="J596" s="588"/>
      <c r="K596" s="588"/>
    </row>
    <row r="597" spans="1:11" ht="48.75" customHeight="1" thickBot="1" thickTop="1">
      <c r="A597" s="589" t="s">
        <v>428</v>
      </c>
      <c r="B597" s="589"/>
      <c r="C597" s="589"/>
      <c r="D597" s="589"/>
      <c r="E597" s="589"/>
      <c r="F597" s="589"/>
      <c r="G597" s="589"/>
      <c r="H597" s="589"/>
      <c r="I597" s="589"/>
      <c r="J597" s="589"/>
      <c r="K597" s="589"/>
    </row>
    <row r="598" ht="13.5" thickTop="1"/>
    <row r="649" ht="13.5" thickBot="1"/>
    <row r="650" spans="1:11" ht="58.5" customHeight="1" thickBot="1" thickTop="1">
      <c r="A650" s="588" t="s">
        <v>429</v>
      </c>
      <c r="B650" s="588"/>
      <c r="C650" s="588"/>
      <c r="D650" s="588"/>
      <c r="E650" s="588"/>
      <c r="F650" s="588"/>
      <c r="G650" s="588"/>
      <c r="H650" s="588"/>
      <c r="I650" s="588"/>
      <c r="J650" s="588"/>
      <c r="K650" s="588"/>
    </row>
    <row r="651" spans="1:11" ht="53.25" customHeight="1" thickBot="1" thickTop="1">
      <c r="A651" s="589" t="s">
        <v>430</v>
      </c>
      <c r="B651" s="589"/>
      <c r="C651" s="589"/>
      <c r="D651" s="589"/>
      <c r="E651" s="589"/>
      <c r="F651" s="589"/>
      <c r="G651" s="589"/>
      <c r="H651" s="589"/>
      <c r="I651" s="589"/>
      <c r="J651" s="589"/>
      <c r="K651" s="589"/>
    </row>
    <row r="652" ht="13.5" thickTop="1"/>
    <row r="707" ht="13.5" thickBot="1"/>
    <row r="708" spans="1:11" ht="66.75" customHeight="1" thickBot="1" thickTop="1">
      <c r="A708" s="588" t="s">
        <v>431</v>
      </c>
      <c r="B708" s="588"/>
      <c r="C708" s="588"/>
      <c r="D708" s="588"/>
      <c r="E708" s="588"/>
      <c r="F708" s="588"/>
      <c r="G708" s="588"/>
      <c r="H708" s="588"/>
      <c r="I708" s="588"/>
      <c r="J708" s="588"/>
      <c r="K708" s="588"/>
    </row>
    <row r="709" spans="1:11" ht="50.25" customHeight="1" thickBot="1" thickTop="1">
      <c r="A709" s="589" t="s">
        <v>432</v>
      </c>
      <c r="B709" s="589"/>
      <c r="C709" s="589"/>
      <c r="D709" s="589"/>
      <c r="E709" s="589"/>
      <c r="F709" s="589"/>
      <c r="G709" s="589"/>
      <c r="H709" s="589"/>
      <c r="I709" s="589"/>
      <c r="J709" s="589"/>
      <c r="K709" s="589"/>
    </row>
    <row r="710" ht="13.5" thickTop="1"/>
    <row r="766" ht="13.5" thickBot="1"/>
    <row r="767" spans="1:11" ht="63.75" customHeight="1" thickBot="1" thickTop="1">
      <c r="A767" s="588" t="s">
        <v>433</v>
      </c>
      <c r="B767" s="588"/>
      <c r="C767" s="588"/>
      <c r="D767" s="588"/>
      <c r="E767" s="588"/>
      <c r="F767" s="588"/>
      <c r="G767" s="588"/>
      <c r="H767" s="588"/>
      <c r="I767" s="588"/>
      <c r="J767" s="588"/>
      <c r="K767" s="588"/>
    </row>
    <row r="768" spans="1:11" ht="42.75" customHeight="1" thickBot="1" thickTop="1">
      <c r="A768" s="589" t="s">
        <v>434</v>
      </c>
      <c r="B768" s="589"/>
      <c r="C768" s="589"/>
      <c r="D768" s="589"/>
      <c r="E768" s="589"/>
      <c r="F768" s="589"/>
      <c r="G768" s="589"/>
      <c r="H768" s="589"/>
      <c r="I768" s="589"/>
      <c r="J768" s="589"/>
      <c r="K768" s="589"/>
    </row>
    <row r="769" ht="13.5" thickTop="1"/>
    <row r="822" ht="13.5" thickBot="1"/>
    <row r="823" spans="1:11" ht="49.5" customHeight="1" thickBot="1" thickTop="1">
      <c r="A823" s="588" t="s">
        <v>176</v>
      </c>
      <c r="B823" s="588"/>
      <c r="C823" s="588"/>
      <c r="D823" s="588"/>
      <c r="E823" s="588"/>
      <c r="F823" s="588"/>
      <c r="G823" s="588"/>
      <c r="H823" s="588"/>
      <c r="I823" s="588"/>
      <c r="J823" s="588"/>
      <c r="K823" s="588"/>
    </row>
    <row r="824" spans="1:11" ht="39" customHeight="1" thickBot="1" thickTop="1">
      <c r="A824" s="589" t="s">
        <v>435</v>
      </c>
      <c r="B824" s="589"/>
      <c r="C824" s="589"/>
      <c r="D824" s="589"/>
      <c r="E824" s="589"/>
      <c r="F824" s="589"/>
      <c r="G824" s="589"/>
      <c r="H824" s="589"/>
      <c r="I824" s="589"/>
      <c r="J824" s="589"/>
      <c r="K824" s="589"/>
    </row>
    <row r="825" ht="13.5" thickTop="1"/>
    <row r="881" ht="13.5" thickBot="1"/>
    <row r="882" spans="1:11" ht="54" customHeight="1" thickBot="1" thickTop="1">
      <c r="A882" s="588" t="s">
        <v>436</v>
      </c>
      <c r="B882" s="588"/>
      <c r="C882" s="588"/>
      <c r="D882" s="588"/>
      <c r="E882" s="588"/>
      <c r="F882" s="588"/>
      <c r="G882" s="588"/>
      <c r="H882" s="588"/>
      <c r="I882" s="588"/>
      <c r="J882" s="588"/>
      <c r="K882" s="588"/>
    </row>
    <row r="883" spans="1:11" ht="56.25" customHeight="1" thickBot="1" thickTop="1">
      <c r="A883" s="589" t="s">
        <v>437</v>
      </c>
      <c r="B883" s="589"/>
      <c r="C883" s="589"/>
      <c r="D883" s="589"/>
      <c r="E883" s="589"/>
      <c r="F883" s="589"/>
      <c r="G883" s="589"/>
      <c r="H883" s="589"/>
      <c r="I883" s="589"/>
      <c r="J883" s="589"/>
      <c r="K883" s="589"/>
    </row>
    <row r="884" ht="13.5" thickTop="1"/>
    <row r="940" ht="13.5" thickBot="1"/>
    <row r="941" spans="1:11" ht="63" customHeight="1" thickBot="1" thickTop="1">
      <c r="A941" s="588" t="s">
        <v>38</v>
      </c>
      <c r="B941" s="588"/>
      <c r="C941" s="588"/>
      <c r="D941" s="588"/>
      <c r="E941" s="588"/>
      <c r="F941" s="588"/>
      <c r="G941" s="588"/>
      <c r="H941" s="588"/>
      <c r="I941" s="588"/>
      <c r="J941" s="588"/>
      <c r="K941" s="588"/>
    </row>
    <row r="942" spans="1:11" ht="42.75" customHeight="1" thickBot="1" thickTop="1">
      <c r="A942" s="589" t="s">
        <v>438</v>
      </c>
      <c r="B942" s="589"/>
      <c r="C942" s="589"/>
      <c r="D942" s="589"/>
      <c r="E942" s="589"/>
      <c r="F942" s="589"/>
      <c r="G942" s="589"/>
      <c r="H942" s="589"/>
      <c r="I942" s="589"/>
      <c r="J942" s="589"/>
      <c r="K942" s="589"/>
    </row>
    <row r="943" ht="13.5" thickTop="1"/>
    <row r="997" ht="13.5" thickBot="1"/>
    <row r="998" spans="1:11" ht="55.5" customHeight="1" thickBot="1" thickTop="1">
      <c r="A998" s="588" t="s">
        <v>0</v>
      </c>
      <c r="B998" s="588"/>
      <c r="C998" s="588"/>
      <c r="D998" s="588"/>
      <c r="E998" s="588"/>
      <c r="F998" s="588"/>
      <c r="G998" s="588"/>
      <c r="H998" s="588"/>
      <c r="I998" s="588"/>
      <c r="J998" s="588"/>
      <c r="K998" s="588"/>
    </row>
    <row r="999" spans="1:11" ht="39.75" customHeight="1" thickBot="1" thickTop="1">
      <c r="A999" s="589" t="s">
        <v>439</v>
      </c>
      <c r="B999" s="589"/>
      <c r="C999" s="589"/>
      <c r="D999" s="589"/>
      <c r="E999" s="589"/>
      <c r="F999" s="589"/>
      <c r="G999" s="589"/>
      <c r="H999" s="589"/>
      <c r="I999" s="589"/>
      <c r="J999" s="589"/>
      <c r="K999" s="589"/>
    </row>
    <row r="1000" ht="13.5" thickTop="1"/>
    <row r="1055" ht="13.5" thickBot="1"/>
    <row r="1056" spans="1:11" ht="61.5" customHeight="1" thickBot="1" thickTop="1">
      <c r="A1056" s="593" t="s">
        <v>440</v>
      </c>
      <c r="B1056" s="593"/>
      <c r="C1056" s="593"/>
      <c r="D1056" s="593"/>
      <c r="E1056" s="593"/>
      <c r="F1056" s="593"/>
      <c r="G1056" s="593"/>
      <c r="H1056" s="593"/>
      <c r="I1056" s="593"/>
      <c r="J1056" s="593"/>
      <c r="K1056" s="593"/>
    </row>
    <row r="1057" spans="1:11" ht="40.5" customHeight="1" thickBot="1" thickTop="1">
      <c r="A1057" s="589" t="s">
        <v>441</v>
      </c>
      <c r="B1057" s="589"/>
      <c r="C1057" s="589"/>
      <c r="D1057" s="589"/>
      <c r="E1057" s="589"/>
      <c r="F1057" s="589"/>
      <c r="G1057" s="589"/>
      <c r="H1057" s="589"/>
      <c r="I1057" s="589"/>
      <c r="J1057" s="589"/>
      <c r="K1057" s="589"/>
    </row>
    <row r="1058" ht="13.5" thickTop="1"/>
    <row r="1116" ht="13.5" thickBot="1"/>
    <row r="1117" spans="1:11" ht="54.75" customHeight="1" thickBot="1" thickTop="1">
      <c r="A1117" s="588" t="s">
        <v>443</v>
      </c>
      <c r="B1117" s="588"/>
      <c r="C1117" s="588"/>
      <c r="D1117" s="588"/>
      <c r="E1117" s="588"/>
      <c r="F1117" s="588"/>
      <c r="G1117" s="588"/>
      <c r="H1117" s="588"/>
      <c r="I1117" s="588"/>
      <c r="J1117" s="588"/>
      <c r="K1117" s="588"/>
    </row>
    <row r="1118" spans="1:11" ht="46.5" customHeight="1" thickBot="1" thickTop="1">
      <c r="A1118" s="589" t="s">
        <v>442</v>
      </c>
      <c r="B1118" s="589"/>
      <c r="C1118" s="589"/>
      <c r="D1118" s="589"/>
      <c r="E1118" s="589"/>
      <c r="F1118" s="589"/>
      <c r="G1118" s="589"/>
      <c r="H1118" s="589"/>
      <c r="I1118" s="589"/>
      <c r="J1118" s="589"/>
      <c r="K1118" s="589"/>
    </row>
    <row r="1119" ht="13.5" thickTop="1"/>
  </sheetData>
  <sheetProtection/>
  <mergeCells count="59">
    <mergeCell ref="A68:K68"/>
    <mergeCell ref="A69:K69"/>
    <mergeCell ref="A70:K70"/>
    <mergeCell ref="A71:K71"/>
    <mergeCell ref="A1117:K1117"/>
    <mergeCell ref="A942:K942"/>
    <mergeCell ref="A998:K998"/>
    <mergeCell ref="A999:K999"/>
    <mergeCell ref="A1056:K1056"/>
    <mergeCell ref="A708:K708"/>
    <mergeCell ref="A1118:K1118"/>
    <mergeCell ref="A143:K143"/>
    <mergeCell ref="A206:K206"/>
    <mergeCell ref="A84:K84"/>
    <mergeCell ref="A537:K537"/>
    <mergeCell ref="A596:K596"/>
    <mergeCell ref="A709:K709"/>
    <mergeCell ref="A597:K597"/>
    <mergeCell ref="A650:K650"/>
    <mergeCell ref="A651:K651"/>
    <mergeCell ref="A882:K882"/>
    <mergeCell ref="A883:K883"/>
    <mergeCell ref="A58:K58"/>
    <mergeCell ref="A51:K51"/>
    <mergeCell ref="A54:K54"/>
    <mergeCell ref="A55:K55"/>
    <mergeCell ref="A56:K56"/>
    <mergeCell ref="A72:K72"/>
    <mergeCell ref="A321:K321"/>
    <mergeCell ref="A322:K322"/>
    <mergeCell ref="A60:K60"/>
    <mergeCell ref="A61:K61"/>
    <mergeCell ref="A62:K62"/>
    <mergeCell ref="A57:K57"/>
    <mergeCell ref="A941:K941"/>
    <mergeCell ref="A1057:K1057"/>
    <mergeCell ref="A767:K767"/>
    <mergeCell ref="A768:K768"/>
    <mergeCell ref="A823:K823"/>
    <mergeCell ref="A824:K824"/>
    <mergeCell ref="A488:K488"/>
    <mergeCell ref="A489:K489"/>
    <mergeCell ref="A536:K536"/>
    <mergeCell ref="A323:K323"/>
    <mergeCell ref="A370:K370"/>
    <mergeCell ref="A371:K371"/>
    <mergeCell ref="A428:K428"/>
    <mergeCell ref="A429:K429"/>
    <mergeCell ref="A487:K487"/>
    <mergeCell ref="A13:K13"/>
    <mergeCell ref="A268:K268"/>
    <mergeCell ref="A269:K269"/>
    <mergeCell ref="A270:K270"/>
    <mergeCell ref="A64:K64"/>
    <mergeCell ref="A65:K65"/>
    <mergeCell ref="A66:K66"/>
    <mergeCell ref="A67:K67"/>
    <mergeCell ref="A63:K63"/>
    <mergeCell ref="A59:K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nada.velickovic</cp:lastModifiedBy>
  <cp:lastPrinted>2023-01-26T13:31:19Z</cp:lastPrinted>
  <dcterms:created xsi:type="dcterms:W3CDTF">1996-10-14T23:33:28Z</dcterms:created>
  <dcterms:modified xsi:type="dcterms:W3CDTF">2023-01-26T13:31:27Z</dcterms:modified>
  <cp:category/>
  <cp:version/>
  <cp:contentType/>
  <cp:contentStatus/>
</cp:coreProperties>
</file>