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055" tabRatio="704" activeTab="1"/>
  </bookViews>
  <sheets>
    <sheet name="САДРЖАЈ" sheetId="1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</sheets>
  <definedNames>
    <definedName name="____W.O.R.K.B.O.O.K..C.O.N.T.E.N.T.S____">#REF!</definedName>
    <definedName name="_xlnm.Print_Titles" localSheetId="1">'Kadar.ode.'!$6:$8</definedName>
    <definedName name="_xlnm.Print_Titles" localSheetId="3">'Kadar.zaj.med.del.'!$A:$A</definedName>
  </definedNames>
  <calcPr fullCalcOnLoad="1"/>
</workbook>
</file>

<file path=xl/sharedStrings.xml><?xml version="1.0" encoding="utf-8"?>
<sst xmlns="http://schemas.openxmlformats.org/spreadsheetml/2006/main" count="256" uniqueCount="201">
  <si>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</si>
  <si>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</si>
  <si>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</si>
  <si>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</si>
  <si>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ЗА 2021. ГОДИНУ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</si>
  <si>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</si>
  <si>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</si>
  <si>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</si>
  <si>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</si>
  <si>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</si>
  <si>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</si>
  <si>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</si>
  <si>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</si>
  <si>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</si>
  <si>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</si>
  <si>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</si>
  <si>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</si>
  <si>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</si>
  <si>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</si>
  <si>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</si>
  <si>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</si>
  <si>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</si>
  <si>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</si>
  <si>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</si>
  <si>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</si>
  <si>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</si>
  <si>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</si>
  <si>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</si>
  <si>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</si>
  <si>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</si>
  <si>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</si>
  <si>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</si>
  <si>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</si>
  <si>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</si>
  <si>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</si>
  <si>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</si>
  <si>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</si>
  <si>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</si>
  <si>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</si>
  <si>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</si>
  <si>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</si>
  <si>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</si>
  <si>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</si>
  <si>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</si>
  <si>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</si>
  <si>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</si>
  <si>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</si>
  <si>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</si>
  <si>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</si>
  <si>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</si>
  <si>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</si>
  <si>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</si>
  <si>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</si>
  <si>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Матични број здравствене установе</t>
  </si>
  <si>
    <t>Датум</t>
  </si>
  <si>
    <t xml:space="preserve">Табела 1. 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</si>
  <si>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</si>
  <si>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</si>
  <si>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</si>
  <si>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</si>
  <si>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</si>
  <si>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</si>
  <si>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</si>
  <si>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</si>
  <si>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</si>
  <si>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</si>
  <si>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</si>
  <si>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</si>
  <si>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</si>
  <si>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</si>
  <si>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</si>
  <si>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</si>
  <si>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</si>
  <si>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</si>
  <si>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</si>
  <si>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</si>
  <si>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</si>
  <si>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</si>
  <si>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</si>
  <si>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</si>
  <si>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</si>
  <si>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</si>
  <si>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</si>
  <si>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</si>
  <si>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</si>
  <si>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</si>
  <si>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</si>
  <si>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</si>
  <si>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</si>
  <si>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</si>
  <si>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</si>
  <si>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</si>
  <si>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</si>
  <si>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</si>
  <si>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</si>
  <si>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</si>
  <si>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</si>
  <si>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</si>
  <si>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</si>
  <si>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</si>
  <si>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</si>
  <si>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</si>
  <si>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</si>
  <si>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</si>
  <si>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</si>
  <si>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</si>
  <si>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</si>
  <si>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</si>
  <si>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</si>
  <si>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</si>
  <si>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</si>
  <si>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</si>
  <si>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</si>
  <si>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</si>
  <si>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</si>
  <si>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</si>
  <si>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</si>
  <si>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</si>
  <si>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</si>
  <si>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</si>
  <si>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</si>
  <si>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</si>
  <si>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</si>
  <si>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</si>
  <si>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</si>
  <si>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</si>
  <si>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</si>
  <si>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</si>
  <si>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</si>
  <si>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</si>
  <si>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</si>
  <si>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</si>
  <si>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</si>
  <si>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</si>
  <si>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</si>
  <si>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</si>
  <si>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</si>
  <si>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</si>
  <si>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</si>
  <si>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</si>
  <si>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</si>
  <si>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</si>
  <si>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</si>
  <si>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</si>
  <si>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</si>
  <si>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</si>
  <si>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</si>
  <si>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</si>
  <si>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</si>
  <si>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</si>
  <si>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</si>
  <si>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</si>
  <si>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</si>
  <si>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</si>
  <si>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</si>
  <si>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</si>
  <si>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полуинтензивна нега</t>
  </si>
  <si>
    <t>ИНТЕРНИСТИЧКА КЛИНИКА</t>
  </si>
  <si>
    <t>БОЛНИЦА ЗА НЕУРОЛОГИЈУ</t>
  </si>
  <si>
    <t>ОДЕЉЕЊЕ ИНТЕНЗИВНЕ ТЕРАПИЈЕ-ХИР</t>
  </si>
  <si>
    <t>БОЛНИЦА ЗА ОНКОЛОГИЈУ</t>
  </si>
  <si>
    <t>СЛУЖБА КАРДИОЛОГИЈЕ</t>
  </si>
  <si>
    <t>СЛУЖБА ГАСТРОЕНТЕРОЛОГИЈЕ СА ХЕПАТОЛОГИЈОМ</t>
  </si>
  <si>
    <t>ОДЕЉЕЊЕ ИНТЕНЗИВНЕ ТЕРАПИЈЕ-ИНТ</t>
  </si>
  <si>
    <t>СЛУЖБА ПУЛМОЛОГИЈЕ СА ПНЕУМОФИЗИОЛОГИЈОМ</t>
  </si>
  <si>
    <t>ОДСЕК ТБЦ</t>
  </si>
  <si>
    <t>СЛУЖБА ЕНДОКРИНОЛОГИЈЕ</t>
  </si>
  <si>
    <t>СЛУЖБА НЕФРОЛОГИЈЕ</t>
  </si>
  <si>
    <t>СЛУЖБА ХЕМАТОЛОГИЈЕ</t>
  </si>
  <si>
    <t>СЛУЖБА ИНТЕРНИСТИЧКЕ ГЕРИЈАТРИЈЕ</t>
  </si>
  <si>
    <t>СЛУЖБА НЕУРОХИРУРГИЈЕ</t>
  </si>
  <si>
    <t>СЛУЖБА ОРЛ СА МФХ</t>
  </si>
  <si>
    <t>СЛУЖБА УРОЛОГИЈЕ</t>
  </si>
  <si>
    <t>СЛУЖБА ОПШТЕ ХИРУРГИЈЕ</t>
  </si>
  <si>
    <t>СЛУЖБА ОРТОПЕДИЈЕ СА ТРАУМАТОЛОГИЈОМ</t>
  </si>
  <si>
    <t>СЛУЖБА БАРОМЕДИЦИНЕ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</si>
  <si>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</si>
  <si>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</si>
  <si>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</si>
  <si>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</si>
  <si>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СЛ.ЗА СПЕЦИЈАЛИСТИЧКЕ И КОНСУЛТАТИВНЕ ПРЕГЛЕДЕ</t>
  </si>
  <si>
    <t>* КАБИНЕТ ЗА ОФТАМОЛОГИЈУ</t>
  </si>
  <si>
    <t>* КАБИНЕТ ЗА ДЕРМАТОВЕНЕРОЛОГИЈУ</t>
  </si>
  <si>
    <t xml:space="preserve">* КАБИНЕТ ЗА РЕУМАТОЛОГИЈУ </t>
  </si>
  <si>
    <t>* КАБИНЕТ ЗА НЕУРОПСИХИЈАТРИЈУ</t>
  </si>
  <si>
    <t>Служба за правне и економско-финансијске послове</t>
  </si>
  <si>
    <t>Служба за техничке и друге сличне послове</t>
  </si>
  <si>
    <t>Служба за неонатологију у болници за гинекологију и акушерство</t>
  </si>
  <si>
    <t xml:space="preserve">У К У П Н О </t>
  </si>
  <si>
    <t>КЛИНИКА ЗА ХИРУРГИЈУ</t>
  </si>
  <si>
    <t>Клиничко болнички центар Земун</t>
  </si>
  <si>
    <t>Дневна</t>
  </si>
  <si>
    <t>БОЛНИЦА ЗА ПЕДИЈАТРИЈУ</t>
  </si>
  <si>
    <t xml:space="preserve">     </t>
  </si>
  <si>
    <t xml:space="preserve"> </t>
  </si>
  <si>
    <t>31.12.2021.</t>
  </si>
  <si>
    <t>Број исписаних болесника на дан 31.12.2021.</t>
  </si>
  <si>
    <t>Број бо  дана на дан 31.12.2021.</t>
  </si>
  <si>
    <t>Просечна дневна заузетост постеља на дан 31.12. 2021. (%)</t>
  </si>
  <si>
    <r>
      <rPr>
        <b/>
        <u val="single"/>
        <sz val="10"/>
        <color indexed="8"/>
        <rFont val="HelveticaPlain"/>
        <family val="0"/>
      </rPr>
      <t xml:space="preserve">Укупан број запослених на одређено време због повећаног обима посла 82 обухвата:   </t>
    </r>
    <r>
      <rPr>
        <u val="single"/>
        <sz val="10"/>
        <color indexed="8"/>
        <rFont val="HelveticaPlain"/>
        <family val="0"/>
      </rPr>
      <t xml:space="preserve">  </t>
    </r>
    <r>
      <rPr>
        <sz val="10"/>
        <color indexed="8"/>
        <rFont val="HelveticaPlain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HelveticaPlain"/>
        <family val="0"/>
      </rPr>
      <t>*5</t>
    </r>
    <r>
      <rPr>
        <sz val="10"/>
        <color indexed="8"/>
        <rFont val="HelveticaPlain"/>
        <family val="0"/>
      </rPr>
      <t xml:space="preserve"> запослених немедицинска техничка/помоћна радника. ангажована због повећаног обима посла који се финансирају из сопствених средстава;                                                                   </t>
    </r>
    <r>
      <rPr>
        <b/>
        <sz val="10"/>
        <color indexed="8"/>
        <rFont val="HelveticaPlain"/>
        <family val="0"/>
      </rPr>
      <t>*8</t>
    </r>
    <r>
      <rPr>
        <sz val="10"/>
        <color indexed="8"/>
        <rFont val="HelveticaPlain"/>
        <family val="0"/>
      </rPr>
      <t xml:space="preserve"> запослених на одређено време по основу коришћења права на одсуство које укључује време трудноће, породиљско одсуство, одсуство са рада ради неге детета и одсуство са  рада ради посебне неге детета (7 медицинских сестара/техничара и 1 немедицински радник техничке струке);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HelveticaPlain"/>
        <family val="0"/>
      </rPr>
      <t>*69</t>
    </r>
    <r>
      <rPr>
        <sz val="10"/>
        <color indexed="8"/>
        <rFont val="HelveticaPlain"/>
        <family val="0"/>
      </rPr>
      <t xml:space="preserve"> запослених чије се запошљавање финансира из средстава РФЗО.</t>
    </r>
  </si>
  <si>
    <r>
      <rPr>
        <u val="single"/>
        <sz val="10"/>
        <color indexed="8"/>
        <rFont val="HelveticaPlain"/>
        <family val="0"/>
      </rPr>
      <t xml:space="preserve">Укупан број запослених на одређено време који се финансирају из средстава РФЗО (78) обухвата:  </t>
    </r>
    <r>
      <rPr>
        <sz val="10"/>
        <color indexed="8"/>
        <rFont val="HelveticaPlain"/>
        <family val="0"/>
      </rPr>
      <t xml:space="preserve">                                                                                                                                      </t>
    </r>
    <r>
      <rPr>
        <b/>
        <sz val="10"/>
        <color indexed="8"/>
        <rFont val="HelveticaPlain"/>
        <family val="0"/>
      </rPr>
      <t>*3</t>
    </r>
    <r>
      <rPr>
        <sz val="10"/>
        <color indexed="8"/>
        <rFont val="HelveticaPlain"/>
        <family val="0"/>
      </rPr>
      <t xml:space="preserve"> доктора медицине (најбољи дипломци) чије се запошљавање финансира из средстава РФЗО;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HelveticaPlain"/>
        <family val="0"/>
      </rPr>
      <t>*69</t>
    </r>
    <r>
      <rPr>
        <sz val="10"/>
        <color indexed="8"/>
        <rFont val="HelveticaPlain"/>
        <family val="0"/>
      </rPr>
      <t xml:space="preserve"> запослених чије се запошљавање финансира из средстава РФЗО;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HelveticaPlain"/>
        <family val="0"/>
      </rPr>
      <t>* 6</t>
    </r>
    <r>
      <rPr>
        <sz val="10"/>
        <color indexed="8"/>
        <rFont val="HelveticaPlain"/>
        <family val="0"/>
      </rPr>
      <t xml:space="preserve"> замена одсутних радника чије се запошљавање финансира из средстава РФЗО;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</si>
</sst>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)@"/>
    <numFmt numFmtId="181" formatCode="0;0;;@"/>
  </numFmts>
  <fonts count="72">
    <font>
      <sz val="10"/>
      <name val="HelveticaPlain"/>
      <family val="0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HelveticaPlain"/>
      <family val="0"/>
    </font>
    <font>
      <sz val="10"/>
      <name val="Cambria"/>
      <family val="1"/>
    </font>
    <font>
      <b/>
      <sz val="10"/>
      <name val="HelveticaPlain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HelveticaPlain"/>
      <family val="0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8"/>
      <name val="HelveticaPlain"/>
      <family val="0"/>
    </font>
    <font>
      <b/>
      <u val="single"/>
      <sz val="10"/>
      <color indexed="8"/>
      <name val="HelveticaPlain"/>
      <family val="0"/>
    </font>
    <font>
      <u val="single"/>
      <sz val="10"/>
      <color indexed="8"/>
      <name val="HelveticaPlain"/>
      <family val="0"/>
    </font>
    <font>
      <b/>
      <sz val="10"/>
      <color indexed="8"/>
      <name val="HelveticaPla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eticaPlai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eticaPlai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3999898433685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eticaPlai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/>
      <right/>
      <top/>
      <bottom style="thin">
        <color indexed="44"/>
      </bottom>
    </border>
    <border>
      <left/>
      <right/>
      <top/>
      <bottom style="thin">
        <color indexed="27"/>
      </bottom>
    </border>
    <border>
      <left style="thin">
        <color indexed="27"/>
      </left>
      <right style="thin">
        <color indexed="27"/>
      </right>
      <top/>
      <bottom style="thin">
        <color indexed="27"/>
      </bottom>
    </border>
    <border>
      <left/>
      <right style="thin">
        <color indexed="27"/>
      </right>
      <top/>
      <bottom style="double">
        <color indexed="56"/>
      </bottom>
    </border>
    <border>
      <left/>
      <right style="thin">
        <color indexed="27"/>
      </right>
      <top style="thin">
        <color indexed="27"/>
      </top>
      <bottom style="thin">
        <color indexed="27"/>
      </bottom>
    </border>
    <border>
      <left/>
      <right style="thin">
        <color indexed="27"/>
      </right>
      <top/>
      <bottom style="thin">
        <color indexed="27"/>
      </bottom>
    </border>
    <border>
      <left/>
      <right/>
      <top/>
      <bottom style="double">
        <color indexed="56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double">
        <color indexed="27"/>
      </left>
      <right style="double">
        <color indexed="27"/>
      </right>
      <top style="thin">
        <color indexed="27"/>
      </top>
      <bottom style="double">
        <color indexed="56"/>
      </bottom>
    </border>
    <border>
      <left style="double">
        <color indexed="27"/>
      </left>
      <right style="double">
        <color indexed="27"/>
      </right>
      <top style="thin">
        <color theme="4"/>
      </top>
      <bottom style="double">
        <color theme="4"/>
      </bottom>
    </border>
    <border>
      <left style="double">
        <color indexed="27"/>
      </left>
      <right style="double">
        <color indexed="27"/>
      </right>
      <top style="double">
        <color indexed="56"/>
      </top>
      <bottom style="double">
        <color indexed="56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>
        <color indexed="27"/>
      </left>
      <right style="double">
        <color indexed="27"/>
      </right>
      <top/>
      <bottom style="double">
        <color indexed="5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33" borderId="9">
      <alignment vertical="center"/>
      <protection/>
    </xf>
    <xf numFmtId="0" fontId="48" fillId="0" borderId="9">
      <alignment horizontal="left" vertical="center" wrapText="1"/>
      <protection locked="0"/>
    </xf>
    <xf numFmtId="0" fontId="48" fillId="0" borderId="9">
      <alignment horizontal="left" vertical="center" wrapText="1"/>
      <protection locked="0"/>
    </xf>
    <xf numFmtId="0" fontId="67" fillId="2" borderId="9">
      <alignment vertical="center"/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80" fontId="2" fillId="34" borderId="11" xfId="74" applyNumberFormat="1" applyFont="1" applyFill="1" applyBorder="1" applyProtection="1">
      <alignment vertical="center"/>
      <protection/>
    </xf>
    <xf numFmtId="180" fontId="2" fillId="34" borderId="12" xfId="74" applyNumberFormat="1" applyFont="1" applyFill="1" applyBorder="1" applyAlignment="1" applyProtection="1">
      <alignment horizontal="right" vertical="center"/>
      <protection/>
    </xf>
    <xf numFmtId="181" fontId="3" fillId="0" borderId="11" xfId="75" applyNumberFormat="1" applyFont="1" applyBorder="1" applyAlignment="1" applyProtection="1">
      <alignment horizontal="left" vertical="center" indent="1"/>
      <protection/>
    </xf>
    <xf numFmtId="181" fontId="3" fillId="0" borderId="13" xfId="75" applyNumberFormat="1" applyFont="1" applyBorder="1" applyAlignment="1" applyProtection="1">
      <alignment horizontal="left" vertical="center" indent="1"/>
      <protection/>
    </xf>
    <xf numFmtId="181" fontId="3" fillId="0" borderId="12" xfId="75" applyNumberFormat="1" applyFont="1" applyBorder="1" applyAlignment="1" applyProtection="1">
      <alignment horizontal="left" vertical="center" indent="1"/>
      <protection/>
    </xf>
    <xf numFmtId="181" fontId="4" fillId="0" borderId="11" xfId="75" applyNumberFormat="1" applyFont="1" applyBorder="1" applyAlignment="1" applyProtection="1">
      <alignment horizontal="left" vertical="center"/>
      <protection/>
    </xf>
    <xf numFmtId="181" fontId="4" fillId="0" borderId="13" xfId="75" applyNumberFormat="1" applyFont="1" applyBorder="1" applyAlignment="1" applyProtection="1">
      <alignment horizontal="left" vertical="center"/>
      <protection/>
    </xf>
    <xf numFmtId="181" fontId="4" fillId="0" borderId="12" xfId="75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5" fillId="0" borderId="0" xfId="58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1" fontId="3" fillId="0" borderId="14" xfId="75" applyNumberFormat="1" applyFont="1" applyBorder="1" applyAlignment="1" applyProtection="1">
      <alignment horizontal="left" vertical="center" indent="1"/>
      <protection/>
    </xf>
    <xf numFmtId="181" fontId="3" fillId="0" borderId="15" xfId="75" applyNumberFormat="1" applyFont="1" applyBorder="1" applyAlignment="1" applyProtection="1">
      <alignment horizontal="left" vertical="center" indent="1"/>
      <protection/>
    </xf>
    <xf numFmtId="181" fontId="3" fillId="0" borderId="16" xfId="75" applyNumberFormat="1" applyFont="1" applyBorder="1" applyAlignment="1" applyProtection="1">
      <alignment horizontal="left" vertical="center" indent="1"/>
      <protection/>
    </xf>
    <xf numFmtId="181" fontId="4" fillId="0" borderId="15" xfId="75" applyNumberFormat="1" applyFont="1" applyBorder="1" applyAlignment="1" applyProtection="1">
      <alignment horizontal="left" vertical="center"/>
      <protection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9" fillId="0" borderId="19" xfId="79" applyBorder="1" applyAlignment="1">
      <alignment/>
    </xf>
    <xf numFmtId="0" fontId="69" fillId="0" borderId="10" xfId="79" applyAlignment="1">
      <alignment/>
    </xf>
    <xf numFmtId="0" fontId="69" fillId="0" borderId="10" xfId="79" applyAlignment="1">
      <alignment wrapText="1"/>
    </xf>
    <xf numFmtId="0" fontId="10" fillId="35" borderId="20" xfId="54" applyFill="1" applyBorder="1" applyAlignment="1" applyProtection="1">
      <alignment/>
      <protection/>
    </xf>
    <xf numFmtId="0" fontId="11" fillId="35" borderId="2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35" borderId="20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69" fillId="0" borderId="22" xfId="79" applyBorder="1" applyAlignment="1">
      <alignment/>
    </xf>
    <xf numFmtId="0" fontId="6" fillId="0" borderId="0" xfId="68" applyFont="1" applyProtection="1">
      <alignment/>
      <protection/>
    </xf>
    <xf numFmtId="0" fontId="6" fillId="0" borderId="0" xfId="58" applyFont="1" applyProtection="1">
      <alignment/>
      <protection/>
    </xf>
    <xf numFmtId="0" fontId="13" fillId="0" borderId="0" xfId="58" applyFont="1" applyProtection="1">
      <alignment/>
      <protection/>
    </xf>
    <xf numFmtId="49" fontId="5" fillId="0" borderId="0" xfId="58" applyNumberFormat="1" applyFont="1" applyFill="1" applyProtection="1">
      <alignment/>
      <protection/>
    </xf>
    <xf numFmtId="0" fontId="6" fillId="0" borderId="0" xfId="58" applyFont="1" applyAlignment="1" applyProtection="1">
      <alignment horizontal="right"/>
      <protection/>
    </xf>
    <xf numFmtId="0" fontId="5" fillId="0" borderId="0" xfId="58" applyFont="1" applyProtection="1">
      <alignment/>
      <protection/>
    </xf>
    <xf numFmtId="0" fontId="14" fillId="36" borderId="23" xfId="68" applyFont="1" applyFill="1" applyBorder="1" applyAlignment="1" applyProtection="1">
      <alignment horizontal="right" vertical="center"/>
      <protection/>
    </xf>
    <xf numFmtId="0" fontId="5" fillId="0" borderId="0" xfId="70" applyFont="1" applyAlignment="1" applyProtection="1">
      <alignment horizontal="right"/>
      <protection/>
    </xf>
    <xf numFmtId="0" fontId="13" fillId="0" borderId="0" xfId="58" applyFont="1" applyAlignment="1" applyProtection="1">
      <alignment/>
      <protection/>
    </xf>
    <xf numFmtId="0" fontId="13" fillId="0" borderId="0" xfId="58" applyFont="1" applyAlignment="1" applyProtection="1">
      <alignment horizontal="center" vertical="center" wrapText="1"/>
      <protection/>
    </xf>
    <xf numFmtId="3" fontId="13" fillId="0" borderId="0" xfId="58" applyNumberFormat="1" applyFont="1" applyAlignment="1" applyProtection="1">
      <alignment horizontal="center" vertical="center" wrapText="1"/>
      <protection/>
    </xf>
    <xf numFmtId="0" fontId="15" fillId="0" borderId="0" xfId="58" applyFont="1" applyAlignment="1" applyProtection="1">
      <alignment/>
      <protection/>
    </xf>
    <xf numFmtId="0" fontId="9" fillId="0" borderId="0" xfId="58" applyFont="1" applyBorder="1" applyAlignment="1" applyProtection="1">
      <alignment vertical="center"/>
      <protection/>
    </xf>
    <xf numFmtId="0" fontId="9" fillId="0" borderId="0" xfId="58" applyFont="1" applyBorder="1" applyAlignment="1" applyProtection="1">
      <alignment vertical="center" wrapText="1"/>
      <protection/>
    </xf>
    <xf numFmtId="0" fontId="13" fillId="0" borderId="0" xfId="58" applyFont="1" applyAlignment="1" applyProtection="1">
      <alignment horizontal="left"/>
      <protection/>
    </xf>
    <xf numFmtId="0" fontId="9" fillId="0" borderId="0" xfId="58" applyFont="1" applyProtection="1">
      <alignment/>
      <protection/>
    </xf>
    <xf numFmtId="0" fontId="6" fillId="0" borderId="0" xfId="58" applyFont="1" applyAlignment="1" applyProtection="1">
      <alignment horizontal="center" vertical="center" wrapText="1"/>
      <protection/>
    </xf>
    <xf numFmtId="0" fontId="16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6" fillId="0" borderId="0" xfId="58" applyFont="1" applyAlignment="1" applyProtection="1">
      <alignment wrapText="1"/>
      <protection/>
    </xf>
    <xf numFmtId="0" fontId="6" fillId="0" borderId="0" xfId="58" applyFont="1" applyAlignment="1" applyProtection="1">
      <alignment horizontal="center" wrapText="1"/>
      <protection/>
    </xf>
    <xf numFmtId="0" fontId="5" fillId="0" borderId="0" xfId="58" applyNumberFormat="1" applyFont="1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7" fillId="0" borderId="0" xfId="58" applyFont="1" applyFill="1" applyBorder="1" applyAlignment="1" applyProtection="1">
      <alignment horizontal="left"/>
      <protection/>
    </xf>
    <xf numFmtId="0" fontId="7" fillId="0" borderId="0" xfId="58" applyFont="1" applyFill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left" wrapText="1"/>
      <protection/>
    </xf>
    <xf numFmtId="0" fontId="6" fillId="0" borderId="0" xfId="58" applyFont="1" applyBorder="1" applyAlignment="1" applyProtection="1">
      <alignment wrapText="1"/>
      <protection/>
    </xf>
    <xf numFmtId="0" fontId="6" fillId="0" borderId="0" xfId="58" applyFont="1" applyBorder="1" applyAlignment="1" applyProtection="1">
      <alignment horizontal="center" wrapText="1"/>
      <protection/>
    </xf>
    <xf numFmtId="3" fontId="13" fillId="0" borderId="0" xfId="58" applyNumberFormat="1" applyFont="1" applyProtection="1">
      <alignment/>
      <protection/>
    </xf>
    <xf numFmtId="3" fontId="15" fillId="0" borderId="0" xfId="58" applyNumberFormat="1" applyFont="1" applyProtection="1">
      <alignment/>
      <protection/>
    </xf>
    <xf numFmtId="0" fontId="6" fillId="0" borderId="0" xfId="58" applyFont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/>
    </xf>
    <xf numFmtId="0" fontId="6" fillId="0" borderId="24" xfId="0" applyFont="1" applyBorder="1" applyAlignment="1">
      <alignment/>
    </xf>
    <xf numFmtId="181" fontId="18" fillId="0" borderId="0" xfId="75" applyNumberFormat="1" applyFont="1" applyBorder="1" applyAlignment="1" applyProtection="1">
      <alignment horizontal="left" vertical="center"/>
      <protection/>
    </xf>
    <xf numFmtId="181" fontId="4" fillId="0" borderId="0" xfId="75" applyNumberFormat="1" applyFont="1" applyBorder="1" applyAlignment="1" applyProtection="1">
      <alignment horizontal="left" vertical="center"/>
      <protection/>
    </xf>
    <xf numFmtId="181" fontId="18" fillId="0" borderId="0" xfId="75" applyNumberFormat="1" applyFont="1" applyFill="1" applyBorder="1" applyAlignment="1" applyProtection="1">
      <alignment horizontal="left" vertical="center"/>
      <protection/>
    </xf>
    <xf numFmtId="181" fontId="4" fillId="0" borderId="0" xfId="75" applyNumberFormat="1" applyFont="1" applyFill="1" applyBorder="1" applyAlignment="1" applyProtection="1">
      <alignment horizontal="left" vertical="center"/>
      <protection/>
    </xf>
    <xf numFmtId="181" fontId="18" fillId="35" borderId="0" xfId="75" applyNumberFormat="1" applyFont="1" applyFill="1" applyBorder="1" applyAlignment="1" applyProtection="1">
      <alignment horizontal="left" vertical="center"/>
      <protection/>
    </xf>
    <xf numFmtId="181" fontId="4" fillId="0" borderId="16" xfId="75" applyNumberFormat="1" applyFont="1" applyBorder="1" applyAlignment="1" applyProtection="1">
      <alignment horizontal="left" vertical="center"/>
      <protection/>
    </xf>
    <xf numFmtId="0" fontId="69" fillId="0" borderId="10" xfId="79" applyAlignment="1">
      <alignment/>
    </xf>
    <xf numFmtId="0" fontId="9" fillId="0" borderId="23" xfId="0" applyFont="1" applyFill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 applyProtection="1">
      <alignment horizontal="right" vertical="center"/>
      <protection locked="0"/>
    </xf>
    <xf numFmtId="0" fontId="14" fillId="36" borderId="23" xfId="0" applyFont="1" applyFill="1" applyBorder="1" applyAlignment="1" applyProtection="1">
      <alignment horizontal="right" vertical="center" wrapText="1"/>
      <protection/>
    </xf>
    <xf numFmtId="3" fontId="14" fillId="37" borderId="23" xfId="0" applyNumberFormat="1" applyFont="1" applyFill="1" applyBorder="1" applyAlignment="1" applyProtection="1">
      <alignment horizontal="right" vertical="center"/>
      <protection/>
    </xf>
    <xf numFmtId="0" fontId="20" fillId="0" borderId="23" xfId="0" applyFont="1" applyFill="1" applyBorder="1" applyAlignment="1" applyProtection="1">
      <alignment horizontal="center" vertical="center" textRotation="90" wrapText="1"/>
      <protection/>
    </xf>
    <xf numFmtId="0" fontId="14" fillId="35" borderId="23" xfId="58" applyFont="1" applyFill="1" applyBorder="1" applyAlignment="1" applyProtection="1">
      <alignment horizontal="center" vertical="center" textRotation="90" wrapText="1"/>
      <protection/>
    </xf>
    <xf numFmtId="0" fontId="14" fillId="0" borderId="23" xfId="58" applyFont="1" applyFill="1" applyBorder="1" applyAlignment="1" applyProtection="1">
      <alignment horizontal="center" vertical="center" textRotation="90" wrapText="1"/>
      <protection/>
    </xf>
    <xf numFmtId="0" fontId="14" fillId="36" borderId="23" xfId="58" applyFont="1" applyFill="1" applyBorder="1" applyAlignment="1" applyProtection="1">
      <alignment horizontal="center" vertical="center" wrapText="1"/>
      <protection/>
    </xf>
    <xf numFmtId="0" fontId="20" fillId="35" borderId="23" xfId="0" applyFont="1" applyFill="1" applyBorder="1" applyAlignment="1" applyProtection="1">
      <alignment horizontal="center" vertical="center" textRotation="90" wrapText="1"/>
      <protection/>
    </xf>
    <xf numFmtId="0" fontId="20" fillId="34" borderId="23" xfId="0" applyFont="1" applyFill="1" applyBorder="1" applyAlignment="1" applyProtection="1">
      <alignment horizontal="center" vertical="center" textRotation="90" wrapText="1"/>
      <protection/>
    </xf>
    <xf numFmtId="3" fontId="20" fillId="35" borderId="23" xfId="0" applyNumberFormat="1" applyFont="1" applyFill="1" applyBorder="1" applyAlignment="1" applyProtection="1">
      <alignment horizontal="center" vertical="center" textRotation="90" wrapText="1"/>
      <protection/>
    </xf>
    <xf numFmtId="3" fontId="20" fillId="35" borderId="23" xfId="58" applyNumberFormat="1" applyFont="1" applyFill="1" applyBorder="1" applyAlignment="1" applyProtection="1">
      <alignment horizontal="center" vertical="center" textRotation="90" wrapText="1"/>
      <protection/>
    </xf>
    <xf numFmtId="0" fontId="14" fillId="36" borderId="23" xfId="0" applyFont="1" applyFill="1" applyBorder="1" applyAlignment="1" applyProtection="1">
      <alignment horizontal="center" vertical="center"/>
      <protection/>
    </xf>
    <xf numFmtId="0" fontId="20" fillId="35" borderId="23" xfId="69" applyFont="1" applyFill="1" applyBorder="1" applyAlignment="1" applyProtection="1">
      <alignment horizontal="center" vertical="center" wrapText="1"/>
      <protection/>
    </xf>
    <xf numFmtId="0" fontId="9" fillId="0" borderId="23" xfId="69" applyFont="1" applyFill="1" applyBorder="1" applyAlignment="1" applyProtection="1">
      <alignment horizontal="right" vertical="center"/>
      <protection locked="0"/>
    </xf>
    <xf numFmtId="0" fontId="14" fillId="36" borderId="23" xfId="69" applyFont="1" applyFill="1" applyBorder="1" applyAlignment="1" applyProtection="1">
      <alignment horizontal="right" vertical="center"/>
      <protection/>
    </xf>
    <xf numFmtId="0" fontId="14" fillId="37" borderId="23" xfId="69" applyFont="1" applyFill="1" applyBorder="1" applyAlignment="1" applyProtection="1">
      <alignment horizontal="right" vertical="center"/>
      <protection/>
    </xf>
    <xf numFmtId="0" fontId="9" fillId="0" borderId="23" xfId="69" applyFont="1" applyBorder="1" applyAlignment="1" applyProtection="1">
      <alignment horizontal="right" vertical="center"/>
      <protection locked="0"/>
    </xf>
    <xf numFmtId="0" fontId="9" fillId="0" borderId="23" xfId="69" applyFont="1" applyBorder="1" applyAlignment="1" applyProtection="1">
      <alignment horizontal="right" vertical="center" wrapText="1"/>
      <protection locked="0"/>
    </xf>
    <xf numFmtId="0" fontId="14" fillId="0" borderId="23" xfId="58" applyFont="1" applyBorder="1" applyAlignment="1" applyProtection="1">
      <alignment vertical="center" wrapText="1"/>
      <protection/>
    </xf>
    <xf numFmtId="0" fontId="9" fillId="0" borderId="23" xfId="58" applyFont="1" applyBorder="1" applyAlignment="1" applyProtection="1">
      <alignment horizontal="right" vertical="center" wrapText="1"/>
      <protection locked="0"/>
    </xf>
    <xf numFmtId="0" fontId="9" fillId="0" borderId="23" xfId="58" applyFont="1" applyBorder="1" applyAlignment="1" applyProtection="1">
      <alignment horizontal="right" vertical="center"/>
      <protection locked="0"/>
    </xf>
    <xf numFmtId="0" fontId="9" fillId="0" borderId="23" xfId="58" applyFont="1" applyFill="1" applyBorder="1" applyAlignment="1" applyProtection="1">
      <alignment horizontal="right" vertical="center" wrapText="1"/>
      <protection locked="0"/>
    </xf>
    <xf numFmtId="0" fontId="14" fillId="36" borderId="23" xfId="58" applyFont="1" applyFill="1" applyBorder="1" applyAlignment="1" applyProtection="1">
      <alignment horizontal="right" vertical="center" wrapText="1"/>
      <protection/>
    </xf>
    <xf numFmtId="0" fontId="14" fillId="37" borderId="23" xfId="0" applyFont="1" applyFill="1" applyBorder="1" applyAlignment="1" applyProtection="1">
      <alignment horizontal="right" vertical="center" wrapText="1"/>
      <protection/>
    </xf>
    <xf numFmtId="3" fontId="14" fillId="37" borderId="23" xfId="0" applyNumberFormat="1" applyFont="1" applyFill="1" applyBorder="1" applyAlignment="1" applyProtection="1">
      <alignment horizontal="right" vertical="center" wrapText="1"/>
      <protection/>
    </xf>
    <xf numFmtId="3" fontId="9" fillId="0" borderId="23" xfId="58" applyNumberFormat="1" applyFont="1" applyFill="1" applyBorder="1" applyAlignment="1" applyProtection="1">
      <alignment horizontal="right" vertical="center" wrapText="1"/>
      <protection/>
    </xf>
    <xf numFmtId="0" fontId="14" fillId="36" borderId="23" xfId="58" applyFont="1" applyFill="1" applyBorder="1" applyAlignment="1" applyProtection="1">
      <alignment horizontal="center" vertical="center" textRotation="90" wrapText="1"/>
      <protection/>
    </xf>
    <xf numFmtId="0" fontId="14" fillId="37" borderId="23" xfId="58" applyFont="1" applyFill="1" applyBorder="1" applyAlignment="1" applyProtection="1">
      <alignment horizontal="center" vertical="center" textRotation="90" wrapText="1"/>
      <protection/>
    </xf>
    <xf numFmtId="0" fontId="20" fillId="36" borderId="23" xfId="0" applyFont="1" applyFill="1" applyBorder="1" applyAlignment="1" applyProtection="1">
      <alignment horizontal="center" vertical="center" textRotation="90" wrapText="1"/>
      <protection/>
    </xf>
    <xf numFmtId="3" fontId="20" fillId="36" borderId="23" xfId="0" applyNumberFormat="1" applyFont="1" applyFill="1" applyBorder="1" applyAlignment="1" applyProtection="1">
      <alignment horizontal="center" vertical="center" textRotation="90" wrapText="1"/>
      <protection/>
    </xf>
    <xf numFmtId="3" fontId="20" fillId="37" borderId="23" xfId="0" applyNumberFormat="1" applyFont="1" applyFill="1" applyBorder="1" applyAlignment="1" applyProtection="1">
      <alignment horizontal="center" vertical="center" textRotation="90" wrapText="1"/>
      <protection/>
    </xf>
    <xf numFmtId="0" fontId="20" fillId="37" borderId="23" xfId="0" applyFont="1" applyFill="1" applyBorder="1" applyAlignment="1" applyProtection="1">
      <alignment horizontal="center" vertical="center" textRotation="90" wrapText="1"/>
      <protection/>
    </xf>
    <xf numFmtId="3" fontId="20" fillId="37" borderId="23" xfId="58" applyNumberFormat="1" applyFont="1" applyFill="1" applyBorder="1" applyAlignment="1" applyProtection="1">
      <alignment horizontal="center" vertical="center" textRotation="90" wrapText="1"/>
      <protection/>
    </xf>
    <xf numFmtId="3" fontId="20" fillId="36" borderId="23" xfId="58" applyNumberFormat="1" applyFont="1" applyFill="1" applyBorder="1" applyAlignment="1" applyProtection="1">
      <alignment horizontal="center" vertical="center" textRotation="90" wrapText="1"/>
      <protection/>
    </xf>
    <xf numFmtId="3" fontId="9" fillId="36" borderId="23" xfId="58" applyNumberFormat="1" applyFont="1" applyFill="1" applyBorder="1" applyAlignment="1" applyProtection="1">
      <alignment horizontal="right" vertical="center" wrapText="1"/>
      <protection/>
    </xf>
    <xf numFmtId="0" fontId="20" fillId="37" borderId="23" xfId="69" applyFont="1" applyFill="1" applyBorder="1" applyAlignment="1" applyProtection="1">
      <alignment horizontal="center" vertical="center" wrapText="1"/>
      <protection/>
    </xf>
    <xf numFmtId="0" fontId="20" fillId="36" borderId="23" xfId="69" applyFont="1" applyFill="1" applyBorder="1" applyAlignment="1" applyProtection="1">
      <alignment horizontal="center" vertical="center" wrapText="1"/>
      <protection/>
    </xf>
    <xf numFmtId="0" fontId="14" fillId="36" borderId="23" xfId="69" applyFont="1" applyFill="1" applyBorder="1" applyAlignment="1" applyProtection="1">
      <alignment horizontal="right" vertical="center"/>
      <protection locked="0"/>
    </xf>
    <xf numFmtId="0" fontId="14" fillId="36" borderId="23" xfId="69" applyFont="1" applyFill="1" applyBorder="1" applyAlignment="1" applyProtection="1">
      <alignment horizontal="right" vertical="center" wrapText="1"/>
      <protection locked="0"/>
    </xf>
    <xf numFmtId="0" fontId="9" fillId="36" borderId="23" xfId="0" applyFont="1" applyFill="1" applyBorder="1" applyAlignment="1" applyProtection="1">
      <alignment horizontal="right" vertical="center" wrapText="1"/>
      <protection locked="0"/>
    </xf>
    <xf numFmtId="0" fontId="9" fillId="32" borderId="23" xfId="0" applyFont="1" applyFill="1" applyBorder="1" applyAlignment="1" applyProtection="1">
      <alignment horizontal="right" vertical="center" wrapText="1"/>
      <protection locked="0"/>
    </xf>
    <xf numFmtId="0" fontId="9" fillId="32" borderId="23" xfId="58" applyFont="1" applyFill="1" applyBorder="1" applyAlignment="1" applyProtection="1">
      <alignment horizontal="center" vertical="center" wrapText="1"/>
      <protection locked="0"/>
    </xf>
    <xf numFmtId="0" fontId="9" fillId="32" borderId="23" xfId="58" applyFont="1" applyFill="1" applyBorder="1" applyAlignment="1" applyProtection="1">
      <alignment horizontal="right" vertical="center" wrapText="1"/>
      <protection locked="0"/>
    </xf>
    <xf numFmtId="0" fontId="9" fillId="32" borderId="23" xfId="0" applyFont="1" applyFill="1" applyBorder="1" applyAlignment="1" applyProtection="1">
      <alignment horizontal="left" vertical="center" wrapText="1"/>
      <protection/>
    </xf>
    <xf numFmtId="0" fontId="9" fillId="32" borderId="23" xfId="0" applyFont="1" applyFill="1" applyBorder="1" applyAlignment="1" applyProtection="1">
      <alignment horizontal="left" wrapText="1"/>
      <protection/>
    </xf>
    <xf numFmtId="0" fontId="14" fillId="32" borderId="23" xfId="69" applyFont="1" applyFill="1" applyBorder="1" applyAlignment="1" applyProtection="1">
      <alignment horizontal="right"/>
      <protection/>
    </xf>
    <xf numFmtId="0" fontId="9" fillId="32" borderId="23" xfId="58" applyFont="1" applyFill="1" applyBorder="1" applyProtection="1">
      <alignment/>
      <protection locked="0"/>
    </xf>
    <xf numFmtId="0" fontId="9" fillId="32" borderId="23" xfId="58" applyFont="1" applyFill="1" applyBorder="1" applyAlignment="1" applyProtection="1">
      <alignment vertical="justify"/>
      <protection locked="0"/>
    </xf>
    <xf numFmtId="0" fontId="9" fillId="32" borderId="23" xfId="68" applyFont="1" applyFill="1" applyBorder="1" applyProtection="1">
      <alignment/>
      <protection locked="0"/>
    </xf>
    <xf numFmtId="0" fontId="9" fillId="38" borderId="23" xfId="69" applyFont="1" applyFill="1" applyBorder="1" applyAlignment="1" applyProtection="1">
      <alignment horizontal="right" vertical="center"/>
      <protection locked="0"/>
    </xf>
    <xf numFmtId="0" fontId="14" fillId="38" borderId="23" xfId="0" applyFont="1" applyFill="1" applyBorder="1" applyAlignment="1" applyProtection="1">
      <alignment horizontal="right" vertical="center" wrapText="1"/>
      <protection/>
    </xf>
    <xf numFmtId="181" fontId="3" fillId="38" borderId="13" xfId="75" applyNumberFormat="1" applyFont="1" applyFill="1" applyBorder="1" applyAlignment="1" applyProtection="1">
      <alignment horizontal="left" vertical="center" indent="1"/>
      <protection/>
    </xf>
    <xf numFmtId="181" fontId="4" fillId="38" borderId="13" xfId="75" applyNumberFormat="1" applyFont="1" applyFill="1" applyBorder="1" applyAlignment="1" applyProtection="1">
      <alignment horizontal="left" vertical="center"/>
      <protection/>
    </xf>
    <xf numFmtId="0" fontId="15" fillId="38" borderId="0" xfId="58" applyFont="1" applyFill="1" applyAlignment="1" applyProtection="1">
      <alignment/>
      <protection/>
    </xf>
    <xf numFmtId="0" fontId="20" fillId="38" borderId="23" xfId="0" applyFont="1" applyFill="1" applyBorder="1" applyAlignment="1" applyProtection="1">
      <alignment horizontal="center" vertical="center" textRotation="90" wrapText="1"/>
      <protection/>
    </xf>
    <xf numFmtId="0" fontId="9" fillId="38" borderId="23" xfId="0" applyFont="1" applyFill="1" applyBorder="1" applyAlignment="1" applyProtection="1">
      <alignment horizontal="right" vertical="center" wrapText="1"/>
      <protection locked="0"/>
    </xf>
    <xf numFmtId="0" fontId="9" fillId="38" borderId="0" xfId="58" applyFont="1" applyFill="1" applyBorder="1" applyAlignment="1" applyProtection="1">
      <alignment vertical="center" wrapText="1"/>
      <protection/>
    </xf>
    <xf numFmtId="0" fontId="13" fillId="38" borderId="0" xfId="58" applyFont="1" applyFill="1" applyAlignment="1" applyProtection="1">
      <alignment horizontal="center" vertical="center" wrapText="1"/>
      <protection/>
    </xf>
    <xf numFmtId="0" fontId="5" fillId="32" borderId="25" xfId="0" applyFont="1" applyFill="1" applyBorder="1" applyAlignment="1" applyProtection="1">
      <alignment horizontal="left" vertical="center" wrapText="1"/>
      <protection locked="0"/>
    </xf>
    <xf numFmtId="49" fontId="5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69" fillId="0" borderId="26" xfId="79" applyBorder="1" applyAlignment="1">
      <alignment vertical="center" wrapText="1"/>
    </xf>
    <xf numFmtId="0" fontId="69" fillId="36" borderId="26" xfId="79" applyFill="1" applyBorder="1" applyAlignment="1">
      <alignment vertical="center" wrapText="1"/>
    </xf>
    <xf numFmtId="0" fontId="69" fillId="35" borderId="26" xfId="79" applyFill="1" applyBorder="1" applyAlignment="1">
      <alignment vertical="center" wrapText="1"/>
    </xf>
    <xf numFmtId="0" fontId="12" fillId="35" borderId="26" xfId="0" applyFont="1" applyFill="1" applyBorder="1" applyAlignment="1">
      <alignment horizontal="left" vertical="center" wrapText="1"/>
    </xf>
    <xf numFmtId="0" fontId="69" fillId="0" borderId="27" xfId="79" applyBorder="1" applyAlignment="1">
      <alignment/>
    </xf>
    <xf numFmtId="0" fontId="69" fillId="36" borderId="27" xfId="79" applyFill="1" applyBorder="1" applyAlignment="1">
      <alignment/>
    </xf>
    <xf numFmtId="0" fontId="0" fillId="0" borderId="28" xfId="0" applyBorder="1" applyAlignment="1">
      <alignment/>
    </xf>
    <xf numFmtId="0" fontId="0" fillId="35" borderId="28" xfId="0" applyFill="1" applyBorder="1" applyAlignment="1">
      <alignment/>
    </xf>
    <xf numFmtId="3" fontId="69" fillId="36" borderId="27" xfId="79" applyNumberFormat="1" applyFill="1" applyBorder="1" applyAlignment="1">
      <alignment/>
    </xf>
    <xf numFmtId="3" fontId="69" fillId="0" borderId="27" xfId="79" applyNumberFormat="1" applyBorder="1" applyAlignment="1">
      <alignment/>
    </xf>
    <xf numFmtId="0" fontId="69" fillId="0" borderId="28" xfId="79" applyBorder="1" applyAlignment="1">
      <alignment/>
    </xf>
    <xf numFmtId="180" fontId="22" fillId="34" borderId="29" xfId="74" applyNumberFormat="1" applyFont="1" applyFill="1" applyBorder="1" applyProtection="1">
      <alignment vertical="center"/>
      <protection/>
    </xf>
    <xf numFmtId="180" fontId="23" fillId="34" borderId="29" xfId="74" applyNumberFormat="1" applyFont="1" applyFill="1" applyBorder="1" applyAlignment="1" applyProtection="1">
      <alignment horizontal="right" vertical="center"/>
      <protection/>
    </xf>
    <xf numFmtId="181" fontId="9" fillId="0" borderId="11" xfId="75" applyNumberFormat="1" applyFont="1" applyFill="1" applyBorder="1" applyAlignment="1" applyProtection="1">
      <alignment horizontal="left" vertical="center" indent="1"/>
      <protection/>
    </xf>
    <xf numFmtId="181" fontId="9" fillId="0" borderId="13" xfId="75" applyNumberFormat="1" applyFont="1" applyFill="1" applyBorder="1" applyAlignment="1" applyProtection="1">
      <alignment horizontal="left" vertical="center" wrapText="1" indent="1"/>
      <protection/>
    </xf>
    <xf numFmtId="181" fontId="9" fillId="38" borderId="13" xfId="75" applyNumberFormat="1" applyFont="1" applyFill="1" applyBorder="1" applyAlignment="1" applyProtection="1">
      <alignment horizontal="left" vertical="center" wrapText="1" indent="1"/>
      <protection/>
    </xf>
    <xf numFmtId="181" fontId="9" fillId="0" borderId="12" xfId="75" applyNumberFormat="1" applyFont="1" applyFill="1" applyBorder="1" applyAlignment="1" applyProtection="1">
      <alignment horizontal="left" vertical="center" wrapText="1" indent="1"/>
      <protection/>
    </xf>
    <xf numFmtId="3" fontId="24" fillId="0" borderId="0" xfId="58" applyNumberFormat="1" applyFont="1" applyProtection="1">
      <alignment/>
      <protection/>
    </xf>
    <xf numFmtId="181" fontId="9" fillId="0" borderId="0" xfId="75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58" applyFont="1" applyProtection="1">
      <alignment/>
      <protection/>
    </xf>
    <xf numFmtId="0" fontId="24" fillId="0" borderId="0" xfId="58" applyFont="1" applyAlignment="1" applyProtection="1">
      <alignment horizontal="center" vertical="center" wrapText="1"/>
      <protection/>
    </xf>
    <xf numFmtId="181" fontId="25" fillId="0" borderId="11" xfId="75" applyNumberFormat="1" applyFont="1" applyBorder="1" applyAlignment="1" applyProtection="1">
      <alignment horizontal="left" vertical="center"/>
      <protection/>
    </xf>
    <xf numFmtId="181" fontId="9" fillId="0" borderId="13" xfId="75" applyNumberFormat="1" applyFont="1" applyBorder="1" applyAlignment="1" applyProtection="1">
      <alignment horizontal="right" vertical="center"/>
      <protection/>
    </xf>
    <xf numFmtId="181" fontId="9" fillId="38" borderId="13" xfId="75" applyNumberFormat="1" applyFont="1" applyFill="1" applyBorder="1" applyAlignment="1" applyProtection="1">
      <alignment horizontal="right" vertical="center"/>
      <protection/>
    </xf>
    <xf numFmtId="181" fontId="9" fillId="0" borderId="12" xfId="75" applyNumberFormat="1" applyFont="1" applyBorder="1" applyAlignment="1" applyProtection="1">
      <alignment horizontal="right" vertical="center"/>
      <protection/>
    </xf>
    <xf numFmtId="181" fontId="9" fillId="0" borderId="0" xfId="75" applyNumberFormat="1" applyFont="1" applyBorder="1" applyAlignment="1" applyProtection="1">
      <alignment horizontal="right" vertical="center"/>
      <protection/>
    </xf>
    <xf numFmtId="0" fontId="5" fillId="0" borderId="0" xfId="58" applyFont="1" applyAlignment="1" applyProtection="1">
      <alignment horizontal="left"/>
      <protection/>
    </xf>
    <xf numFmtId="49" fontId="5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0" fontId="24" fillId="38" borderId="0" xfId="58" applyFont="1" applyFill="1" applyProtection="1">
      <alignment/>
      <protection/>
    </xf>
    <xf numFmtId="3" fontId="26" fillId="0" borderId="0" xfId="58" applyNumberFormat="1" applyFont="1" applyProtection="1">
      <alignment/>
      <protection/>
    </xf>
    <xf numFmtId="0" fontId="24" fillId="0" borderId="0" xfId="58" applyFont="1" applyFill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 textRotation="90" wrapText="1"/>
      <protection/>
    </xf>
    <xf numFmtId="0" fontId="20" fillId="39" borderId="23" xfId="0" applyFont="1" applyFill="1" applyBorder="1" applyAlignment="1" applyProtection="1">
      <alignment horizontal="center" vertical="center" textRotation="90" wrapText="1"/>
      <protection/>
    </xf>
    <xf numFmtId="0" fontId="20" fillId="13" borderId="23" xfId="0" applyFont="1" applyFill="1" applyBorder="1" applyAlignment="1" applyProtection="1">
      <alignment horizontal="center" vertical="center" textRotation="90" wrapText="1"/>
      <protection/>
    </xf>
    <xf numFmtId="3" fontId="20" fillId="36" borderId="23" xfId="0" applyNumberFormat="1" applyFont="1" applyFill="1" applyBorder="1" applyAlignment="1" applyProtection="1">
      <alignment horizontal="center" vertical="center" textRotation="90" wrapText="1"/>
      <protection/>
    </xf>
    <xf numFmtId="0" fontId="9" fillId="32" borderId="23" xfId="0" applyFont="1" applyFill="1" applyBorder="1" applyAlignment="1" applyProtection="1">
      <alignment horizontal="right" vertical="center" wrapText="1"/>
      <protection locked="0"/>
    </xf>
    <xf numFmtId="4" fontId="14" fillId="32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0" applyFont="1" applyBorder="1" applyAlignment="1" applyProtection="1">
      <alignment horizontal="right" vertical="center" wrapText="1"/>
      <protection locked="0"/>
    </xf>
    <xf numFmtId="0" fontId="9" fillId="13" borderId="23" xfId="0" applyFont="1" applyFill="1" applyBorder="1" applyAlignment="1" applyProtection="1">
      <alignment horizontal="right" vertical="center" wrapText="1"/>
      <protection locked="0"/>
    </xf>
    <xf numFmtId="3" fontId="9" fillId="0" borderId="23" xfId="0" applyNumberFormat="1" applyFont="1" applyBorder="1" applyAlignment="1" applyProtection="1">
      <alignment horizontal="right" vertical="center" wrapText="1"/>
      <protection locked="0"/>
    </xf>
    <xf numFmtId="0" fontId="14" fillId="32" borderId="30" xfId="0" applyFont="1" applyFill="1" applyBorder="1" applyAlignment="1" applyProtection="1">
      <alignment horizontal="right" vertical="center" wrapText="1"/>
      <protection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38" borderId="23" xfId="0" applyFont="1" applyFill="1" applyBorder="1" applyAlignment="1" applyProtection="1">
      <alignment horizontal="right" vertical="center"/>
      <protection locked="0"/>
    </xf>
    <xf numFmtId="3" fontId="9" fillId="36" borderId="23" xfId="0" applyNumberFormat="1" applyFont="1" applyFill="1" applyBorder="1" applyAlignment="1" applyProtection="1">
      <alignment horizontal="right" vertical="center" wrapText="1"/>
      <protection locked="0"/>
    </xf>
    <xf numFmtId="3" fontId="9" fillId="13" borderId="23" xfId="0" applyNumberFormat="1" applyFont="1" applyFill="1" applyBorder="1" applyAlignment="1" applyProtection="1">
      <alignment horizontal="right" vertical="center" wrapText="1"/>
      <protection locked="0"/>
    </xf>
    <xf numFmtId="3" fontId="14" fillId="36" borderId="23" xfId="0" applyNumberFormat="1" applyFont="1" applyFill="1" applyBorder="1" applyAlignment="1" applyProtection="1">
      <alignment horizontal="right" vertical="center" wrapText="1"/>
      <protection/>
    </xf>
    <xf numFmtId="3" fontId="14" fillId="37" borderId="23" xfId="0" applyNumberFormat="1" applyFont="1" applyFill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right" vertical="center"/>
      <protection locked="0"/>
    </xf>
    <xf numFmtId="0" fontId="9" fillId="36" borderId="23" xfId="0" applyFont="1" applyFill="1" applyBorder="1" applyAlignment="1" applyProtection="1">
      <alignment horizontal="right" vertical="center"/>
      <protection locked="0"/>
    </xf>
    <xf numFmtId="0" fontId="9" fillId="39" borderId="23" xfId="0" applyFont="1" applyFill="1" applyBorder="1" applyAlignment="1" applyProtection="1">
      <alignment horizontal="right" vertical="center" wrapText="1"/>
      <protection locked="0"/>
    </xf>
    <xf numFmtId="0" fontId="14" fillId="37" borderId="23" xfId="0" applyFont="1" applyFill="1" applyBorder="1" applyAlignment="1" applyProtection="1">
      <alignment horizontal="right" vertical="center"/>
      <protection/>
    </xf>
    <xf numFmtId="0" fontId="26" fillId="0" borderId="0" xfId="58" applyFont="1" applyProtection="1">
      <alignment/>
      <protection/>
    </xf>
    <xf numFmtId="0" fontId="9" fillId="38" borderId="31" xfId="0" applyFont="1" applyFill="1" applyBorder="1" applyAlignment="1" applyProtection="1">
      <alignment horizontal="right" vertical="center"/>
      <protection locked="0"/>
    </xf>
    <xf numFmtId="0" fontId="27" fillId="32" borderId="25" xfId="0" applyFont="1" applyFill="1" applyBorder="1" applyAlignment="1" applyProtection="1">
      <alignment horizontal="left" vertical="center" wrapText="1"/>
      <protection locked="0"/>
    </xf>
    <xf numFmtId="0" fontId="27" fillId="32" borderId="32" xfId="0" applyFont="1" applyFill="1" applyBorder="1" applyAlignment="1" applyProtection="1">
      <alignment horizontal="center" vertical="center" wrapText="1"/>
      <protection/>
    </xf>
    <xf numFmtId="0" fontId="14" fillId="32" borderId="33" xfId="0" applyFont="1" applyFill="1" applyBorder="1" applyAlignment="1" applyProtection="1">
      <alignment horizontal="right" vertical="center" wrapText="1"/>
      <protection/>
    </xf>
    <xf numFmtId="0" fontId="14" fillId="13" borderId="33" xfId="0" applyFont="1" applyFill="1" applyBorder="1" applyAlignment="1" applyProtection="1">
      <alignment horizontal="right" vertical="center" wrapText="1"/>
      <protection/>
    </xf>
    <xf numFmtId="0" fontId="14" fillId="32" borderId="34" xfId="0" applyFont="1" applyFill="1" applyBorder="1" applyAlignment="1" applyProtection="1">
      <alignment horizontal="right" vertical="center" wrapText="1"/>
      <protection/>
    </xf>
    <xf numFmtId="0" fontId="14" fillId="36" borderId="23" xfId="0" applyFont="1" applyFill="1" applyBorder="1" applyAlignment="1" applyProtection="1">
      <alignment horizontal="right" vertical="center" wrapText="1"/>
      <protection/>
    </xf>
    <xf numFmtId="0" fontId="14" fillId="13" borderId="23" xfId="0" applyFont="1" applyFill="1" applyBorder="1" applyAlignment="1" applyProtection="1">
      <alignment horizontal="right" vertical="center" wrapText="1"/>
      <protection/>
    </xf>
    <xf numFmtId="3" fontId="14" fillId="36" borderId="23" xfId="0" applyNumberFormat="1" applyFont="1" applyFill="1" applyBorder="1" applyAlignment="1" applyProtection="1">
      <alignment horizontal="right" vertical="center"/>
      <protection/>
    </xf>
    <xf numFmtId="0" fontId="14" fillId="39" borderId="23" xfId="0" applyFont="1" applyFill="1" applyBorder="1" applyAlignment="1" applyProtection="1">
      <alignment horizontal="right" vertical="center" wrapText="1"/>
      <protection/>
    </xf>
    <xf numFmtId="0" fontId="14" fillId="36" borderId="23" xfId="0" applyFont="1" applyFill="1" applyBorder="1" applyAlignment="1" applyProtection="1">
      <alignment horizontal="right" vertical="center"/>
      <protection/>
    </xf>
    <xf numFmtId="0" fontId="5" fillId="0" borderId="0" xfId="58" applyFont="1" applyProtection="1">
      <alignment/>
      <protection/>
    </xf>
    <xf numFmtId="180" fontId="23" fillId="34" borderId="11" xfId="74" applyNumberFormat="1" applyFont="1" applyFill="1" applyBorder="1" applyAlignment="1" applyProtection="1">
      <alignment horizontal="left" vertical="center"/>
      <protection/>
    </xf>
    <xf numFmtId="180" fontId="23" fillId="34" borderId="12" xfId="74" applyNumberFormat="1" applyFont="1" applyFill="1" applyBorder="1" applyAlignment="1" applyProtection="1">
      <alignment horizontal="left" vertical="center"/>
      <protection/>
    </xf>
    <xf numFmtId="0" fontId="69" fillId="38" borderId="27" xfId="79" applyFill="1" applyBorder="1" applyAlignment="1">
      <alignment/>
    </xf>
    <xf numFmtId="0" fontId="0" fillId="38" borderId="0" xfId="0" applyFill="1" applyAlignment="1">
      <alignment/>
    </xf>
    <xf numFmtId="0" fontId="69" fillId="38" borderId="35" xfId="79" applyFill="1" applyBorder="1" applyAlignment="1">
      <alignment/>
    </xf>
    <xf numFmtId="0" fontId="14" fillId="0" borderId="31" xfId="0" applyFont="1" applyFill="1" applyBorder="1" applyAlignment="1" applyProtection="1">
      <alignment horizontal="right" wrapText="1"/>
      <protection/>
    </xf>
    <xf numFmtId="0" fontId="14" fillId="0" borderId="23" xfId="0" applyFont="1" applyFill="1" applyBorder="1" applyAlignment="1" applyProtection="1">
      <alignment horizontal="right" vertical="center" wrapText="1"/>
      <protection/>
    </xf>
    <xf numFmtId="4" fontId="14" fillId="32" borderId="3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3" xfId="0" applyFont="1" applyFill="1" applyBorder="1" applyAlignment="1" applyProtection="1">
      <alignment horizontal="right" vertical="center" wrapText="1"/>
      <protection/>
    </xf>
    <xf numFmtId="0" fontId="14" fillId="0" borderId="23" xfId="58" applyFont="1" applyFill="1" applyBorder="1" applyAlignment="1" applyProtection="1">
      <alignment horizontal="right" vertical="center" wrapText="1"/>
      <protection/>
    </xf>
    <xf numFmtId="0" fontId="14" fillId="0" borderId="23" xfId="69" applyFont="1" applyFill="1" applyBorder="1" applyAlignment="1" applyProtection="1">
      <alignment horizontal="right" vertical="center"/>
      <protection/>
    </xf>
    <xf numFmtId="49" fontId="7" fillId="32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38" borderId="31" xfId="0" applyFont="1" applyFill="1" applyBorder="1" applyAlignment="1" applyProtection="1">
      <alignment horizontal="right" vertical="center"/>
      <protection locked="0"/>
    </xf>
    <xf numFmtId="0" fontId="9" fillId="38" borderId="23" xfId="0" applyFont="1" applyFill="1" applyBorder="1" applyAlignment="1" applyProtection="1">
      <alignment horizontal="right" vertical="center"/>
      <protection locked="0"/>
    </xf>
    <xf numFmtId="0" fontId="17" fillId="35" borderId="0" xfId="58" applyFont="1" applyFill="1" applyAlignment="1">
      <alignment horizontal="center"/>
      <protection/>
    </xf>
    <xf numFmtId="0" fontId="16" fillId="35" borderId="0" xfId="58" applyFont="1" applyFill="1" applyAlignment="1">
      <alignment horizontal="left"/>
      <protection/>
    </xf>
    <xf numFmtId="0" fontId="15" fillId="35" borderId="0" xfId="58" applyFont="1" applyFill="1" applyAlignment="1">
      <alignment horizontal="left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horizontal="center" vertical="center" textRotation="90" wrapText="1"/>
      <protection/>
    </xf>
    <xf numFmtId="0" fontId="20" fillId="37" borderId="23" xfId="0" applyFont="1" applyFill="1" applyBorder="1" applyAlignment="1" applyProtection="1">
      <alignment horizontal="center" vertical="center" textRotation="90" wrapText="1"/>
      <protection/>
    </xf>
    <xf numFmtId="0" fontId="20" fillId="39" borderId="23" xfId="0" applyFont="1" applyFill="1" applyBorder="1" applyAlignment="1" applyProtection="1">
      <alignment horizontal="center" vertical="center" textRotation="90" wrapText="1"/>
      <protection/>
    </xf>
    <xf numFmtId="0" fontId="20" fillId="32" borderId="36" xfId="0" applyFont="1" applyFill="1" applyBorder="1" applyAlignment="1" applyProtection="1">
      <alignment horizontal="center" vertical="center" wrapText="1"/>
      <protection/>
    </xf>
    <xf numFmtId="0" fontId="20" fillId="32" borderId="37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textRotation="90" wrapText="1"/>
      <protection/>
    </xf>
    <xf numFmtId="0" fontId="20" fillId="38" borderId="23" xfId="0" applyFont="1" applyFill="1" applyBorder="1" applyAlignment="1" applyProtection="1">
      <alignment horizontal="center" vertical="center" textRotation="90" wrapText="1"/>
      <protection/>
    </xf>
    <xf numFmtId="0" fontId="20" fillId="32" borderId="23" xfId="0" applyFont="1" applyFill="1" applyBorder="1" applyAlignment="1" applyProtection="1">
      <alignment horizontal="center" vertical="center" textRotation="90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3" fontId="20" fillId="36" borderId="23" xfId="0" applyNumberFormat="1" applyFont="1" applyFill="1" applyBorder="1" applyAlignment="1" applyProtection="1">
      <alignment horizontal="center" vertical="center" wrapText="1"/>
      <protection/>
    </xf>
    <xf numFmtId="0" fontId="20" fillId="36" borderId="23" xfId="0" applyFont="1" applyFill="1" applyBorder="1" applyAlignment="1" applyProtection="1">
      <alignment horizontal="center" vertical="center" wrapText="1"/>
      <protection/>
    </xf>
    <xf numFmtId="180" fontId="23" fillId="34" borderId="11" xfId="74" applyNumberFormat="1" applyFont="1" applyFill="1" applyBorder="1" applyAlignment="1" applyProtection="1">
      <alignment horizontal="left" vertical="center"/>
      <protection/>
    </xf>
    <xf numFmtId="180" fontId="23" fillId="34" borderId="12" xfId="74" applyNumberFormat="1" applyFont="1" applyFill="1" applyBorder="1" applyAlignment="1" applyProtection="1">
      <alignment horizontal="left" vertical="center"/>
      <protection/>
    </xf>
    <xf numFmtId="181" fontId="9" fillId="0" borderId="11" xfId="75" applyNumberFormat="1" applyFont="1" applyFill="1" applyBorder="1" applyAlignment="1" applyProtection="1">
      <alignment horizontal="left" vertical="center" indent="1"/>
      <protection/>
    </xf>
    <xf numFmtId="0" fontId="5" fillId="0" borderId="13" xfId="0" applyFont="1" applyBorder="1" applyAlignment="1">
      <alignment horizontal="left" vertical="center" indent="1"/>
    </xf>
    <xf numFmtId="3" fontId="20" fillId="32" borderId="30" xfId="0" applyNumberFormat="1" applyFont="1" applyFill="1" applyBorder="1" applyAlignment="1" applyProtection="1">
      <alignment horizontal="center" vertical="center" textRotation="90" wrapText="1"/>
      <protection/>
    </xf>
    <xf numFmtId="0" fontId="20" fillId="13" borderId="23" xfId="0" applyFont="1" applyFill="1" applyBorder="1" applyAlignment="1" applyProtection="1">
      <alignment horizontal="center" vertical="center" textRotation="90" wrapText="1"/>
      <protection/>
    </xf>
    <xf numFmtId="0" fontId="27" fillId="32" borderId="38" xfId="0" applyFont="1" applyFill="1" applyBorder="1" applyAlignment="1" applyProtection="1">
      <alignment horizontal="center" vertical="center" wrapText="1"/>
      <protection/>
    </xf>
    <xf numFmtId="0" fontId="27" fillId="32" borderId="25" xfId="0" applyFont="1" applyFill="1" applyBorder="1" applyAlignment="1" applyProtection="1">
      <alignment horizontal="center" vertical="center" wrapText="1"/>
      <protection/>
    </xf>
    <xf numFmtId="0" fontId="20" fillId="32" borderId="36" xfId="0" applyFont="1" applyFill="1" applyBorder="1" applyAlignment="1" applyProtection="1">
      <alignment horizontal="center" vertical="center" textRotation="90" wrapText="1"/>
      <protection/>
    </xf>
    <xf numFmtId="181" fontId="3" fillId="0" borderId="11" xfId="75" applyNumberFormat="1" applyFont="1" applyBorder="1" applyAlignment="1" applyProtection="1">
      <alignment horizontal="left" vertical="center" indent="1"/>
      <protection/>
    </xf>
    <xf numFmtId="0" fontId="0" fillId="0" borderId="13" xfId="0" applyBorder="1" applyAlignment="1">
      <alignment horizontal="left" vertical="center" indent="1"/>
    </xf>
    <xf numFmtId="0" fontId="14" fillId="35" borderId="23" xfId="58" applyFont="1" applyFill="1" applyBorder="1" applyAlignment="1" applyProtection="1">
      <alignment horizontal="center" vertical="center" wrapText="1"/>
      <protection/>
    </xf>
    <xf numFmtId="0" fontId="14" fillId="32" borderId="23" xfId="58" applyFont="1" applyFill="1" applyBorder="1" applyAlignment="1" applyProtection="1">
      <alignment horizontal="center" vertical="center" wrapText="1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20" fillId="32" borderId="23" xfId="0" applyFont="1" applyFill="1" applyBorder="1" applyAlignment="1" applyProtection="1">
      <alignment horizontal="center" vertical="center" textRotation="90" wrapText="1"/>
      <protection/>
    </xf>
    <xf numFmtId="0" fontId="14" fillId="0" borderId="23" xfId="58" applyFont="1" applyBorder="1" applyAlignment="1" applyProtection="1">
      <alignment horizontal="center" vertical="center" wrapText="1"/>
      <protection/>
    </xf>
    <xf numFmtId="0" fontId="14" fillId="35" borderId="23" xfId="69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29" fillId="0" borderId="0" xfId="0" applyFont="1" applyAlignment="1">
      <alignment horizontal="left" vertical="top" wrapText="1"/>
    </xf>
    <xf numFmtId="0" fontId="71" fillId="0" borderId="0" xfId="0" applyFont="1" applyAlignment="1">
      <alignment horizontal="left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Hyperlin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6" xfId="67"/>
    <cellStyle name="Normal_normativ kadra _ tabel_1" xfId="68"/>
    <cellStyle name="Normal_TAB DZ 1-10 (1)" xfId="69"/>
    <cellStyle name="Normal_TAB DZ 1-10 (1) 2" xfId="70"/>
    <cellStyle name="Note" xfId="71"/>
    <cellStyle name="Output" xfId="72"/>
    <cellStyle name="Percent" xfId="73"/>
    <cellStyle name="Student Information" xfId="74"/>
    <cellStyle name="Student Information - user entered" xfId="75"/>
    <cellStyle name="Student Information - user entered 2" xfId="76"/>
    <cellStyle name="Student Information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809625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5.00390625" style="9" customWidth="1"/>
    <col min="2" max="2" width="12.25390625" style="9" customWidth="1"/>
    <col min="3" max="16384" width="9.125" style="9" customWidth="1"/>
  </cols>
  <sheetData>
    <row r="2" spans="3:9" ht="14.25">
      <c r="C2" s="218" t="s">
        <v>0</v>
      </c>
      <c r="D2" s="218"/>
      <c r="E2" s="218"/>
      <c r="F2" s="218"/>
      <c r="G2" s="218"/>
      <c r="H2" s="218"/>
      <c r="I2" s="218"/>
    </row>
    <row r="3" spans="3:9" ht="15.75">
      <c r="C3" s="219" t="s">
        <v>1</v>
      </c>
      <c r="D3" s="219"/>
      <c r="E3" s="219"/>
      <c r="F3" s="219"/>
      <c r="G3" s="219"/>
      <c r="H3" s="219"/>
      <c r="I3" s="219"/>
    </row>
    <row r="6" spans="2:9" ht="18.75">
      <c r="B6" s="217" t="s">
        <v>2</v>
      </c>
      <c r="C6" s="217"/>
      <c r="D6" s="217"/>
      <c r="E6" s="217"/>
      <c r="F6" s="217"/>
      <c r="G6" s="217"/>
      <c r="H6" s="217"/>
      <c r="I6" s="217"/>
    </row>
    <row r="7" spans="2:9" ht="18.75">
      <c r="B7" s="217" t="s">
        <v>3</v>
      </c>
      <c r="C7" s="217"/>
      <c r="D7" s="217"/>
      <c r="E7" s="217"/>
      <c r="F7" s="217"/>
      <c r="G7" s="217"/>
      <c r="H7" s="217"/>
      <c r="I7" s="217"/>
    </row>
    <row r="8" spans="2:9" ht="18.75">
      <c r="B8" s="217" t="s">
        <v>4</v>
      </c>
      <c r="C8" s="217"/>
      <c r="D8" s="217"/>
      <c r="E8" s="217"/>
      <c r="F8" s="217"/>
      <c r="G8" s="217"/>
      <c r="H8" s="217"/>
      <c r="I8" s="217"/>
    </row>
    <row r="9" spans="2:9" ht="18.75">
      <c r="B9" s="217"/>
      <c r="C9" s="217"/>
      <c r="D9" s="217"/>
      <c r="E9" s="217"/>
      <c r="F9" s="217"/>
      <c r="G9" s="217"/>
      <c r="H9" s="217"/>
      <c r="I9" s="217"/>
    </row>
    <row r="10" spans="1:9" ht="15">
      <c r="A10" s="66"/>
      <c r="B10" s="66"/>
      <c r="C10" s="66" t="s">
        <v>5</v>
      </c>
      <c r="D10" s="66"/>
      <c r="E10" s="11"/>
      <c r="F10" s="11"/>
      <c r="G10" s="11"/>
      <c r="H10" s="11"/>
      <c r="I10" s="11"/>
    </row>
    <row r="11" spans="1:9" ht="15">
      <c r="A11" s="67" t="s">
        <v>6</v>
      </c>
      <c r="B11" s="67" t="s">
        <v>7</v>
      </c>
      <c r="C11" s="67"/>
      <c r="D11" s="67"/>
      <c r="E11" s="68"/>
      <c r="F11" s="68"/>
      <c r="G11" s="68"/>
      <c r="H11" s="68"/>
      <c r="I11" s="68"/>
    </row>
    <row r="12" spans="1:9" ht="15">
      <c r="A12" s="66" t="s">
        <v>8</v>
      </c>
      <c r="B12" s="69" t="s">
        <v>9</v>
      </c>
      <c r="C12" s="69"/>
      <c r="D12" s="69"/>
      <c r="E12" s="70"/>
      <c r="F12" s="70"/>
      <c r="G12" s="70"/>
      <c r="H12" s="70"/>
      <c r="I12" s="70"/>
    </row>
    <row r="13" spans="1:9" ht="15">
      <c r="A13" s="66" t="s">
        <v>10</v>
      </c>
      <c r="B13" s="69" t="s">
        <v>11</v>
      </c>
      <c r="C13" s="69"/>
      <c r="D13" s="69"/>
      <c r="E13" s="70"/>
      <c r="F13" s="70"/>
      <c r="G13" s="70"/>
      <c r="H13" s="70"/>
      <c r="I13" s="70"/>
    </row>
    <row r="14" spans="1:9" ht="15">
      <c r="A14" s="66" t="s">
        <v>12</v>
      </c>
      <c r="B14" s="69" t="s">
        <v>13</v>
      </c>
      <c r="C14" s="69"/>
      <c r="D14" s="69"/>
      <c r="E14" s="70"/>
      <c r="F14" s="70"/>
      <c r="G14" s="70"/>
      <c r="H14" s="70"/>
      <c r="I14" s="70"/>
    </row>
    <row r="15" spans="1:9" ht="15">
      <c r="A15" s="66" t="s">
        <v>14</v>
      </c>
      <c r="B15" s="69" t="s">
        <v>15</v>
      </c>
      <c r="C15" s="69"/>
      <c r="D15" s="69"/>
      <c r="E15" s="70"/>
      <c r="F15" s="70"/>
      <c r="G15" s="70"/>
      <c r="H15" s="70"/>
      <c r="I15" s="70"/>
    </row>
    <row r="16" spans="1:9" ht="15">
      <c r="A16" s="66" t="s">
        <v>16</v>
      </c>
      <c r="B16" s="69" t="s">
        <v>17</v>
      </c>
      <c r="C16" s="69"/>
      <c r="D16" s="69"/>
      <c r="E16" s="70"/>
      <c r="F16" s="70"/>
      <c r="G16" s="70"/>
      <c r="H16" s="70"/>
      <c r="I16" s="70"/>
    </row>
    <row r="17" spans="1:9" ht="15.75" customHeight="1">
      <c r="A17" s="66" t="s">
        <v>18</v>
      </c>
      <c r="B17" s="69" t="s">
        <v>19</v>
      </c>
      <c r="C17" s="69"/>
      <c r="D17" s="69"/>
      <c r="E17" s="70"/>
      <c r="F17" s="70"/>
      <c r="G17" s="70"/>
      <c r="H17" s="70"/>
      <c r="I17" s="70"/>
    </row>
    <row r="18" spans="1:9" ht="15.75" customHeight="1">
      <c r="A18" s="66" t="s">
        <v>20</v>
      </c>
      <c r="B18" s="69" t="s">
        <v>21</v>
      </c>
      <c r="C18" s="69"/>
      <c r="D18" s="69"/>
      <c r="E18" s="70"/>
      <c r="F18" s="70"/>
      <c r="G18" s="70"/>
      <c r="H18" s="70"/>
      <c r="I18" s="70"/>
    </row>
    <row r="19" spans="1:9" ht="15">
      <c r="A19" s="66" t="s">
        <v>22</v>
      </c>
      <c r="B19" s="69" t="s">
        <v>23</v>
      </c>
      <c r="C19" s="69"/>
      <c r="D19" s="69"/>
      <c r="E19" s="70"/>
      <c r="F19" s="70"/>
      <c r="G19" s="70"/>
      <c r="H19" s="70"/>
      <c r="I19" s="70"/>
    </row>
    <row r="20" spans="1:9" ht="15">
      <c r="A20" s="66" t="s">
        <v>24</v>
      </c>
      <c r="B20" s="69" t="s">
        <v>25</v>
      </c>
      <c r="C20" s="69"/>
      <c r="D20" s="69"/>
      <c r="E20" s="70"/>
      <c r="F20" s="70"/>
      <c r="G20" s="70"/>
      <c r="H20" s="70"/>
      <c r="I20" s="70"/>
    </row>
    <row r="21" spans="1:9" ht="15">
      <c r="A21" s="66" t="s">
        <v>26</v>
      </c>
      <c r="B21" s="71" t="s">
        <v>27</v>
      </c>
      <c r="C21" s="71"/>
      <c r="D21" s="71"/>
      <c r="E21" s="72"/>
      <c r="F21" s="72"/>
      <c r="G21" s="72"/>
      <c r="H21" s="70"/>
      <c r="I21" s="70"/>
    </row>
    <row r="22" spans="1:9" ht="15">
      <c r="A22" s="66" t="s">
        <v>28</v>
      </c>
      <c r="B22" s="73" t="s">
        <v>29</v>
      </c>
      <c r="C22" s="69"/>
      <c r="D22" s="69"/>
      <c r="E22" s="70"/>
      <c r="F22" s="70"/>
      <c r="G22" s="70"/>
      <c r="H22" s="70"/>
      <c r="I22" s="70"/>
    </row>
    <row r="23" spans="1:9" ht="15">
      <c r="A23" s="66" t="s">
        <v>30</v>
      </c>
      <c r="B23" s="73" t="s">
        <v>31</v>
      </c>
      <c r="C23" s="69"/>
      <c r="D23" s="69"/>
      <c r="E23" s="70"/>
      <c r="F23" s="70"/>
      <c r="G23" s="70"/>
      <c r="H23" s="70"/>
      <c r="I23" s="70"/>
    </row>
    <row r="24" spans="1:9" ht="15">
      <c r="A24" s="66" t="s">
        <v>32</v>
      </c>
      <c r="B24" s="71" t="s">
        <v>33</v>
      </c>
      <c r="C24" s="71"/>
      <c r="D24" s="71"/>
      <c r="E24" s="72"/>
      <c r="F24" s="72"/>
      <c r="G24" s="72"/>
      <c r="H24" s="70"/>
      <c r="I24" s="70"/>
    </row>
    <row r="25" spans="1:9" ht="15">
      <c r="A25" s="66" t="s">
        <v>34</v>
      </c>
      <c r="B25" s="71" t="s">
        <v>35</v>
      </c>
      <c r="C25" s="71"/>
      <c r="D25" s="71"/>
      <c r="E25" s="72"/>
      <c r="F25" s="72"/>
      <c r="G25" s="72"/>
      <c r="H25" s="70"/>
      <c r="I25" s="70"/>
    </row>
    <row r="26" spans="1:9" ht="15">
      <c r="A26" s="66" t="s">
        <v>36</v>
      </c>
      <c r="B26" s="71" t="s">
        <v>37</v>
      </c>
      <c r="C26" s="71"/>
      <c r="D26" s="71"/>
      <c r="E26" s="72"/>
      <c r="F26" s="72"/>
      <c r="G26" s="72"/>
      <c r="H26" s="70"/>
      <c r="I26" s="70"/>
    </row>
    <row r="27" spans="1:9" ht="15">
      <c r="A27" s="66" t="s">
        <v>38</v>
      </c>
      <c r="B27" s="69" t="s">
        <v>39</v>
      </c>
      <c r="C27" s="69"/>
      <c r="D27" s="69"/>
      <c r="E27" s="70"/>
      <c r="F27" s="70"/>
      <c r="G27" s="70"/>
      <c r="H27" s="70"/>
      <c r="I27" s="70"/>
    </row>
    <row r="28" spans="1:9" ht="15">
      <c r="A28" s="66" t="s">
        <v>40</v>
      </c>
      <c r="B28" s="71" t="s">
        <v>41</v>
      </c>
      <c r="C28" s="71"/>
      <c r="D28" s="71"/>
      <c r="E28" s="72"/>
      <c r="F28" s="72"/>
      <c r="G28" s="72"/>
      <c r="H28" s="70"/>
      <c r="I28" s="70"/>
    </row>
    <row r="29" spans="1:9" ht="15">
      <c r="A29" s="66" t="s">
        <v>42</v>
      </c>
      <c r="B29" s="69" t="s">
        <v>43</v>
      </c>
      <c r="C29" s="69"/>
      <c r="D29" s="69"/>
      <c r="E29" s="70"/>
      <c r="F29" s="70"/>
      <c r="G29" s="70"/>
      <c r="H29" s="70"/>
      <c r="I29" s="70"/>
    </row>
    <row r="30" spans="1:9" ht="15">
      <c r="A30" s="66" t="s">
        <v>44</v>
      </c>
      <c r="B30" s="69" t="s">
        <v>45</v>
      </c>
      <c r="C30" s="69"/>
      <c r="D30" s="69"/>
      <c r="E30" s="70"/>
      <c r="F30" s="70"/>
      <c r="G30" s="70"/>
      <c r="H30" s="70"/>
      <c r="I30" s="70"/>
    </row>
    <row r="31" spans="1:9" ht="15">
      <c r="A31" s="66" t="s">
        <v>46</v>
      </c>
      <c r="B31" s="69" t="s">
        <v>47</v>
      </c>
      <c r="C31" s="69"/>
      <c r="D31" s="69"/>
      <c r="E31" s="70"/>
      <c r="F31" s="70"/>
      <c r="G31" s="70"/>
      <c r="H31" s="70"/>
      <c r="I31" s="70"/>
    </row>
    <row r="32" spans="1:9" ht="15">
      <c r="A32" s="66" t="s">
        <v>48</v>
      </c>
      <c r="B32" s="69" t="s">
        <v>49</v>
      </c>
      <c r="C32" s="69"/>
      <c r="D32" s="69"/>
      <c r="E32" s="70"/>
      <c r="F32" s="70"/>
      <c r="G32" s="70"/>
      <c r="H32" s="70"/>
      <c r="I32" s="70"/>
    </row>
    <row r="33" spans="1:9" ht="15">
      <c r="A33" s="66" t="s">
        <v>50</v>
      </c>
      <c r="B33" s="69" t="s">
        <v>51</v>
      </c>
      <c r="C33" s="74"/>
      <c r="D33" s="74"/>
      <c r="E33" s="74"/>
      <c r="F33" s="74"/>
      <c r="G33" s="74"/>
      <c r="H33" s="74"/>
      <c r="I33" s="74"/>
    </row>
  </sheetData>
  <sheetProtection/>
  <mergeCells count="6">
    <mergeCell ref="B9:I9"/>
    <mergeCell ref="C2:I2"/>
    <mergeCell ref="C3:I3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0" zoomScaleNormal="90" zoomScaleSheetLayoutView="100" zoomScalePageLayoutView="0" workbookViewId="0" topLeftCell="A1">
      <selection activeCell="AL8" sqref="AL8"/>
    </sheetView>
  </sheetViews>
  <sheetFormatPr defaultColWidth="9.00390625" defaultRowHeight="12.75"/>
  <cols>
    <col min="1" max="1" width="19.875" style="202" customWidth="1"/>
    <col min="2" max="3" width="8.125" style="157" customWidth="1"/>
    <col min="4" max="4" width="7.75390625" style="157" customWidth="1"/>
    <col min="5" max="10" width="3.75390625" style="157" customWidth="1"/>
    <col min="11" max="12" width="3.75390625" style="167" customWidth="1"/>
    <col min="13" max="16" width="3.75390625" style="155" customWidth="1"/>
    <col min="17" max="17" width="3.75390625" style="168" customWidth="1"/>
    <col min="18" max="18" width="3.75390625" style="157" customWidth="1"/>
    <col min="19" max="19" width="4.75390625" style="157" customWidth="1"/>
    <col min="20" max="23" width="3.75390625" style="155" customWidth="1"/>
    <col min="24" max="25" width="3.75390625" style="157" customWidth="1"/>
    <col min="26" max="26" width="3.75390625" style="158" customWidth="1"/>
    <col min="27" max="27" width="3.75390625" style="157" customWidth="1"/>
    <col min="28" max="28" width="4.375" style="157" customWidth="1"/>
    <col min="29" max="35" width="3.75390625" style="157" customWidth="1"/>
    <col min="36" max="16384" width="9.125" style="157" customWidth="1"/>
  </cols>
  <sheetData>
    <row r="1" spans="1:23" ht="15.75" customHeight="1">
      <c r="A1" s="233" t="s">
        <v>52</v>
      </c>
      <c r="B1" s="234"/>
      <c r="C1" s="151" t="s">
        <v>190</v>
      </c>
      <c r="D1" s="152"/>
      <c r="E1" s="152"/>
      <c r="F1" s="152"/>
      <c r="G1" s="152"/>
      <c r="H1" s="152"/>
      <c r="I1" s="152"/>
      <c r="J1" s="152"/>
      <c r="K1" s="153"/>
      <c r="L1" s="153"/>
      <c r="M1" s="152"/>
      <c r="N1" s="152"/>
      <c r="O1" s="152"/>
      <c r="P1" s="152"/>
      <c r="Q1" s="152"/>
      <c r="R1" s="152"/>
      <c r="S1" s="154"/>
      <c r="V1" s="152"/>
      <c r="W1" s="156"/>
    </row>
    <row r="2" spans="1:23" ht="15.75" customHeight="1">
      <c r="A2" s="203" t="s">
        <v>53</v>
      </c>
      <c r="B2" s="204"/>
      <c r="C2" s="235">
        <v>7030100</v>
      </c>
      <c r="D2" s="236"/>
      <c r="E2" s="236"/>
      <c r="F2" s="236"/>
      <c r="G2" s="236"/>
      <c r="H2" s="236"/>
      <c r="I2" s="236"/>
      <c r="J2" s="236"/>
      <c r="K2" s="236"/>
      <c r="L2" s="236"/>
      <c r="M2" s="152"/>
      <c r="N2" s="152"/>
      <c r="O2" s="152"/>
      <c r="P2" s="152"/>
      <c r="Q2" s="152"/>
      <c r="R2" s="152"/>
      <c r="S2" s="154"/>
      <c r="V2" s="152"/>
      <c r="W2" s="156"/>
    </row>
    <row r="3" spans="1:23" ht="15">
      <c r="A3" s="149"/>
      <c r="B3" s="150" t="s">
        <v>54</v>
      </c>
      <c r="C3" s="151" t="s">
        <v>195</v>
      </c>
      <c r="D3" s="152"/>
      <c r="E3" s="152"/>
      <c r="F3" s="152"/>
      <c r="G3" s="152"/>
      <c r="H3" s="152"/>
      <c r="I3" s="152"/>
      <c r="J3" s="152"/>
      <c r="K3" s="153"/>
      <c r="L3" s="153"/>
      <c r="M3" s="152"/>
      <c r="N3" s="152"/>
      <c r="O3" s="152"/>
      <c r="P3" s="152"/>
      <c r="Q3" s="152"/>
      <c r="R3" s="152"/>
      <c r="S3" s="154"/>
      <c r="V3" s="152"/>
      <c r="W3" s="156"/>
    </row>
    <row r="4" spans="1:23" ht="15">
      <c r="A4" s="149"/>
      <c r="B4" s="150" t="s">
        <v>55</v>
      </c>
      <c r="C4" s="159" t="s">
        <v>9</v>
      </c>
      <c r="D4" s="160"/>
      <c r="E4" s="160"/>
      <c r="F4" s="160"/>
      <c r="G4" s="160"/>
      <c r="H4" s="160"/>
      <c r="I4" s="160"/>
      <c r="J4" s="160"/>
      <c r="K4" s="161"/>
      <c r="L4" s="161"/>
      <c r="M4" s="160"/>
      <c r="N4" s="160"/>
      <c r="O4" s="160"/>
      <c r="P4" s="160"/>
      <c r="Q4" s="160"/>
      <c r="R4" s="160"/>
      <c r="S4" s="162"/>
      <c r="V4" s="160"/>
      <c r="W4" s="163"/>
    </row>
    <row r="5" spans="1:10" ht="12.75" customHeight="1" thickBot="1">
      <c r="A5" s="164"/>
      <c r="C5" s="165"/>
      <c r="D5" s="166"/>
      <c r="E5" s="166"/>
      <c r="F5" s="166"/>
      <c r="G5" s="166"/>
      <c r="H5" s="166"/>
      <c r="I5" s="166"/>
      <c r="J5" s="166"/>
    </row>
    <row r="6" spans="1:35" s="169" customFormat="1" ht="27" customHeight="1">
      <c r="A6" s="239" t="s">
        <v>56</v>
      </c>
      <c r="B6" s="241" t="s">
        <v>196</v>
      </c>
      <c r="C6" s="241" t="s">
        <v>197</v>
      </c>
      <c r="D6" s="241" t="s">
        <v>198</v>
      </c>
      <c r="E6" s="224" t="s">
        <v>57</v>
      </c>
      <c r="F6" s="224"/>
      <c r="G6" s="224"/>
      <c r="H6" s="224"/>
      <c r="I6" s="225"/>
      <c r="J6" s="229" t="s">
        <v>58</v>
      </c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20" t="s">
        <v>59</v>
      </c>
      <c r="AH6" s="220"/>
      <c r="AI6" s="220"/>
    </row>
    <row r="7" spans="1:35" s="166" customFormat="1" ht="34.5" customHeight="1">
      <c r="A7" s="240"/>
      <c r="B7" s="228"/>
      <c r="C7" s="228"/>
      <c r="D7" s="228"/>
      <c r="E7" s="228" t="s">
        <v>60</v>
      </c>
      <c r="F7" s="238" t="s">
        <v>156</v>
      </c>
      <c r="G7" s="228" t="s">
        <v>61</v>
      </c>
      <c r="H7" s="228" t="s">
        <v>62</v>
      </c>
      <c r="I7" s="237" t="s">
        <v>63</v>
      </c>
      <c r="J7" s="226" t="s">
        <v>64</v>
      </c>
      <c r="K7" s="227" t="s">
        <v>65</v>
      </c>
      <c r="L7" s="227" t="s">
        <v>66</v>
      </c>
      <c r="M7" s="231" t="s">
        <v>67</v>
      </c>
      <c r="N7" s="231"/>
      <c r="O7" s="231"/>
      <c r="P7" s="231"/>
      <c r="Q7" s="231"/>
      <c r="R7" s="231"/>
      <c r="S7" s="222" t="s">
        <v>68</v>
      </c>
      <c r="T7" s="221" t="s">
        <v>69</v>
      </c>
      <c r="U7" s="232" t="s">
        <v>70</v>
      </c>
      <c r="V7" s="232"/>
      <c r="W7" s="232"/>
      <c r="X7" s="232"/>
      <c r="Y7" s="232"/>
      <c r="Z7" s="232"/>
      <c r="AA7" s="232"/>
      <c r="AB7" s="222" t="s">
        <v>71</v>
      </c>
      <c r="AC7" s="221" t="s">
        <v>72</v>
      </c>
      <c r="AD7" s="223" t="s">
        <v>73</v>
      </c>
      <c r="AE7" s="221" t="s">
        <v>74</v>
      </c>
      <c r="AF7" s="222" t="s">
        <v>75</v>
      </c>
      <c r="AG7" s="220"/>
      <c r="AH7" s="220"/>
      <c r="AI7" s="220"/>
    </row>
    <row r="8" spans="1:35" s="166" customFormat="1" ht="87" customHeight="1">
      <c r="A8" s="240"/>
      <c r="B8" s="228"/>
      <c r="C8" s="228"/>
      <c r="D8" s="228"/>
      <c r="E8" s="228"/>
      <c r="F8" s="238"/>
      <c r="G8" s="228"/>
      <c r="H8" s="228"/>
      <c r="I8" s="237"/>
      <c r="J8" s="226"/>
      <c r="K8" s="227"/>
      <c r="L8" s="227"/>
      <c r="M8" s="171" t="s">
        <v>60</v>
      </c>
      <c r="N8" s="172" t="s">
        <v>156</v>
      </c>
      <c r="O8" s="171" t="s">
        <v>61</v>
      </c>
      <c r="P8" s="171" t="s">
        <v>62</v>
      </c>
      <c r="Q8" s="171" t="s">
        <v>74</v>
      </c>
      <c r="R8" s="173" t="s">
        <v>76</v>
      </c>
      <c r="S8" s="222"/>
      <c r="T8" s="221"/>
      <c r="U8" s="171" t="s">
        <v>77</v>
      </c>
      <c r="V8" s="172" t="s">
        <v>156</v>
      </c>
      <c r="W8" s="171" t="s">
        <v>61</v>
      </c>
      <c r="X8" s="171" t="s">
        <v>78</v>
      </c>
      <c r="Y8" s="173" t="s">
        <v>79</v>
      </c>
      <c r="Z8" s="173" t="s">
        <v>80</v>
      </c>
      <c r="AA8" s="173" t="s">
        <v>81</v>
      </c>
      <c r="AB8" s="222"/>
      <c r="AC8" s="221"/>
      <c r="AD8" s="223"/>
      <c r="AE8" s="221"/>
      <c r="AF8" s="222"/>
      <c r="AG8" s="170" t="s">
        <v>82</v>
      </c>
      <c r="AH8" s="170" t="s">
        <v>83</v>
      </c>
      <c r="AI8" s="170" t="s">
        <v>84</v>
      </c>
    </row>
    <row r="9" spans="1:35" s="190" customFormat="1" ht="25.5">
      <c r="A9" s="136" t="s">
        <v>157</v>
      </c>
      <c r="B9" s="174"/>
      <c r="C9" s="174"/>
      <c r="D9" s="175" t="e">
        <f>C9/I9/365*100</f>
        <v>#DIV/0!</v>
      </c>
      <c r="E9" s="176"/>
      <c r="F9" s="177"/>
      <c r="G9" s="176"/>
      <c r="H9" s="178"/>
      <c r="I9" s="179">
        <f>SUM(E9:H9)</f>
        <v>0</v>
      </c>
      <c r="J9" s="180">
        <v>1</v>
      </c>
      <c r="K9" s="181">
        <v>0</v>
      </c>
      <c r="L9" s="181">
        <v>1</v>
      </c>
      <c r="M9" s="182"/>
      <c r="N9" s="183"/>
      <c r="O9" s="182"/>
      <c r="P9" s="182"/>
      <c r="Q9" s="182"/>
      <c r="R9" s="184">
        <f>SUM(M9:Q9)</f>
        <v>0</v>
      </c>
      <c r="S9" s="185">
        <f>J9-R9</f>
        <v>1</v>
      </c>
      <c r="T9" s="186">
        <v>1</v>
      </c>
      <c r="U9" s="187"/>
      <c r="V9" s="183"/>
      <c r="W9" s="182"/>
      <c r="X9" s="182"/>
      <c r="Y9" s="182"/>
      <c r="Z9" s="182"/>
      <c r="AA9" s="184">
        <f>SUM(U9:Z9)</f>
        <v>0</v>
      </c>
      <c r="AB9" s="185">
        <f>T9-AA9</f>
        <v>1</v>
      </c>
      <c r="AC9" s="186"/>
      <c r="AD9" s="188"/>
      <c r="AE9" s="176"/>
      <c r="AF9" s="189">
        <f aca="true" t="shared" si="0" ref="AF9:AF40">AC9-(AD9+AE9)</f>
        <v>0</v>
      </c>
      <c r="AG9" s="186"/>
      <c r="AH9" s="186"/>
      <c r="AI9" s="186"/>
    </row>
    <row r="10" spans="1:35" s="190" customFormat="1" ht="25.5">
      <c r="A10" s="136" t="s">
        <v>158</v>
      </c>
      <c r="B10" s="174">
        <v>632</v>
      </c>
      <c r="C10" s="174">
        <v>4971</v>
      </c>
      <c r="D10" s="175">
        <f>C10/I10/365*100</f>
        <v>38.911937377690805</v>
      </c>
      <c r="E10" s="176">
        <v>20</v>
      </c>
      <c r="F10" s="177">
        <v>10</v>
      </c>
      <c r="G10" s="176">
        <v>5</v>
      </c>
      <c r="H10" s="176"/>
      <c r="I10" s="179">
        <f aca="true" t="shared" si="1" ref="I10:I40">SUM(E10:H10)</f>
        <v>35</v>
      </c>
      <c r="J10" s="180">
        <v>11</v>
      </c>
      <c r="K10" s="181">
        <v>0</v>
      </c>
      <c r="L10" s="181">
        <v>8</v>
      </c>
      <c r="M10" s="182">
        <v>10</v>
      </c>
      <c r="N10" s="183"/>
      <c r="O10" s="182">
        <v>3</v>
      </c>
      <c r="P10" s="182"/>
      <c r="Q10" s="182"/>
      <c r="R10" s="184">
        <f>SUM(M10:Q10)</f>
        <v>13</v>
      </c>
      <c r="S10" s="185">
        <f>J10-R10</f>
        <v>-2</v>
      </c>
      <c r="T10" s="186">
        <v>36</v>
      </c>
      <c r="U10" s="187">
        <v>19</v>
      </c>
      <c r="V10" s="183"/>
      <c r="W10" s="182">
        <v>13</v>
      </c>
      <c r="X10" s="182"/>
      <c r="Y10" s="182">
        <v>3</v>
      </c>
      <c r="Z10" s="182"/>
      <c r="AA10" s="184">
        <f>SUM(U10:Z10)</f>
        <v>35</v>
      </c>
      <c r="AB10" s="185">
        <f>T10-AA10</f>
        <v>1</v>
      </c>
      <c r="AC10" s="186"/>
      <c r="AD10" s="188"/>
      <c r="AE10" s="176"/>
      <c r="AF10" s="189">
        <f t="shared" si="0"/>
        <v>0</v>
      </c>
      <c r="AG10" s="186"/>
      <c r="AH10" s="186"/>
      <c r="AI10" s="186"/>
    </row>
    <row r="11" spans="1:35" s="190" customFormat="1" ht="38.25">
      <c r="A11" s="136" t="s">
        <v>159</v>
      </c>
      <c r="B11" s="174"/>
      <c r="C11" s="174"/>
      <c r="D11" s="175">
        <f aca="true" t="shared" si="2" ref="D11:D40">C11/I11/365*100</f>
        <v>0</v>
      </c>
      <c r="E11" s="176"/>
      <c r="F11" s="177"/>
      <c r="G11" s="176">
        <v>9</v>
      </c>
      <c r="H11" s="176"/>
      <c r="I11" s="179">
        <f t="shared" si="1"/>
        <v>9</v>
      </c>
      <c r="J11" s="191">
        <v>1</v>
      </c>
      <c r="K11" s="181">
        <v>0</v>
      </c>
      <c r="L11" s="181">
        <v>1</v>
      </c>
      <c r="M11" s="182"/>
      <c r="N11" s="183"/>
      <c r="O11" s="182">
        <v>5</v>
      </c>
      <c r="P11" s="182"/>
      <c r="Q11" s="182"/>
      <c r="R11" s="184">
        <f>SUM(M11:Q11)</f>
        <v>5</v>
      </c>
      <c r="S11" s="185">
        <f>J11-R11</f>
        <v>-4</v>
      </c>
      <c r="T11" s="181">
        <v>21</v>
      </c>
      <c r="U11" s="187"/>
      <c r="V11" s="183"/>
      <c r="W11" s="182">
        <v>23</v>
      </c>
      <c r="X11" s="182"/>
      <c r="Y11" s="182"/>
      <c r="Z11" s="182"/>
      <c r="AA11" s="184">
        <f>SUM(U11:Z11)</f>
        <v>23</v>
      </c>
      <c r="AB11" s="185">
        <f>T11-AA11</f>
        <v>-2</v>
      </c>
      <c r="AC11" s="186"/>
      <c r="AD11" s="188"/>
      <c r="AE11" s="176"/>
      <c r="AF11" s="189">
        <f t="shared" si="0"/>
        <v>0</v>
      </c>
      <c r="AG11" s="186"/>
      <c r="AH11" s="186"/>
      <c r="AI11" s="186"/>
    </row>
    <row r="12" spans="1:35" s="190" customFormat="1" ht="25.5">
      <c r="A12" s="136" t="s">
        <v>160</v>
      </c>
      <c r="B12" s="174">
        <v>933</v>
      </c>
      <c r="C12" s="174">
        <v>4567</v>
      </c>
      <c r="D12" s="175">
        <f t="shared" si="2"/>
        <v>31.280821917808215</v>
      </c>
      <c r="E12" s="176">
        <v>16</v>
      </c>
      <c r="F12" s="177">
        <v>20</v>
      </c>
      <c r="G12" s="176">
        <v>4</v>
      </c>
      <c r="H12" s="176"/>
      <c r="I12" s="179">
        <f t="shared" si="1"/>
        <v>40</v>
      </c>
      <c r="J12" s="191">
        <v>13</v>
      </c>
      <c r="K12" s="181">
        <v>5</v>
      </c>
      <c r="L12" s="181">
        <v>6</v>
      </c>
      <c r="M12" s="182">
        <v>8</v>
      </c>
      <c r="N12" s="183"/>
      <c r="O12" s="182">
        <v>2</v>
      </c>
      <c r="P12" s="182"/>
      <c r="Q12" s="182"/>
      <c r="R12" s="184">
        <f aca="true" t="shared" si="3" ref="R12:R38">SUM(M12:Q12)</f>
        <v>10</v>
      </c>
      <c r="S12" s="185">
        <f aca="true" t="shared" si="4" ref="S12:S38">J12-R12</f>
        <v>3</v>
      </c>
      <c r="T12" s="186">
        <v>22</v>
      </c>
      <c r="U12" s="187">
        <v>23</v>
      </c>
      <c r="V12" s="183"/>
      <c r="W12" s="182">
        <v>10</v>
      </c>
      <c r="X12" s="182"/>
      <c r="Y12" s="182">
        <v>4</v>
      </c>
      <c r="Z12" s="182"/>
      <c r="AA12" s="184">
        <f aca="true" t="shared" si="5" ref="AA12:AA37">SUM(U12:Z12)</f>
        <v>37</v>
      </c>
      <c r="AB12" s="185">
        <f aca="true" t="shared" si="6" ref="AB12:AB37">T12-AA12</f>
        <v>-15</v>
      </c>
      <c r="AC12" s="186"/>
      <c r="AD12" s="188"/>
      <c r="AE12" s="176"/>
      <c r="AF12" s="189">
        <f t="shared" si="0"/>
        <v>0</v>
      </c>
      <c r="AG12" s="186"/>
      <c r="AH12" s="186"/>
      <c r="AI12" s="186"/>
    </row>
    <row r="13" spans="1:35" s="190" customFormat="1" ht="25.5">
      <c r="A13" s="136" t="s">
        <v>161</v>
      </c>
      <c r="B13" s="174">
        <v>1842</v>
      </c>
      <c r="C13" s="174">
        <v>9103</v>
      </c>
      <c r="D13" s="175">
        <f t="shared" si="2"/>
        <v>43.753905311223264</v>
      </c>
      <c r="E13" s="176">
        <v>36</v>
      </c>
      <c r="F13" s="177">
        <v>12</v>
      </c>
      <c r="G13" s="176">
        <v>9</v>
      </c>
      <c r="H13" s="176"/>
      <c r="I13" s="179">
        <f t="shared" si="1"/>
        <v>57</v>
      </c>
      <c r="J13" s="180">
        <v>30</v>
      </c>
      <c r="K13" s="181">
        <v>8</v>
      </c>
      <c r="L13" s="181">
        <v>22</v>
      </c>
      <c r="M13" s="182">
        <v>20</v>
      </c>
      <c r="N13" s="183"/>
      <c r="O13" s="182">
        <v>5</v>
      </c>
      <c r="P13" s="182"/>
      <c r="Q13" s="182"/>
      <c r="R13" s="184">
        <f t="shared" si="3"/>
        <v>25</v>
      </c>
      <c r="S13" s="185">
        <f t="shared" si="4"/>
        <v>5</v>
      </c>
      <c r="T13" s="186">
        <v>44</v>
      </c>
      <c r="U13" s="187">
        <v>34</v>
      </c>
      <c r="V13" s="183"/>
      <c r="W13" s="182">
        <v>23</v>
      </c>
      <c r="X13" s="182"/>
      <c r="Y13" s="182">
        <v>5</v>
      </c>
      <c r="Z13" s="182"/>
      <c r="AA13" s="184">
        <f t="shared" si="5"/>
        <v>62</v>
      </c>
      <c r="AB13" s="185">
        <f t="shared" si="6"/>
        <v>-18</v>
      </c>
      <c r="AC13" s="186"/>
      <c r="AD13" s="188"/>
      <c r="AE13" s="176"/>
      <c r="AF13" s="189">
        <f t="shared" si="0"/>
        <v>0</v>
      </c>
      <c r="AG13" s="186"/>
      <c r="AH13" s="186"/>
      <c r="AI13" s="186"/>
    </row>
    <row r="14" spans="1:35" s="190" customFormat="1" ht="51">
      <c r="A14" s="136" t="s">
        <v>162</v>
      </c>
      <c r="B14" s="174">
        <v>504</v>
      </c>
      <c r="C14" s="174">
        <v>4076</v>
      </c>
      <c r="D14" s="175">
        <f t="shared" si="2"/>
        <v>41.35971588026383</v>
      </c>
      <c r="E14" s="176">
        <v>23</v>
      </c>
      <c r="F14" s="177">
        <v>4</v>
      </c>
      <c r="G14" s="176"/>
      <c r="H14" s="176"/>
      <c r="I14" s="179">
        <f t="shared" si="1"/>
        <v>27</v>
      </c>
      <c r="J14" s="180">
        <v>9</v>
      </c>
      <c r="K14" s="181">
        <v>2</v>
      </c>
      <c r="L14" s="181">
        <v>7</v>
      </c>
      <c r="M14" s="182">
        <v>7</v>
      </c>
      <c r="N14" s="183"/>
      <c r="O14" s="182"/>
      <c r="P14" s="182"/>
      <c r="Q14" s="182"/>
      <c r="R14" s="184">
        <f t="shared" si="3"/>
        <v>7</v>
      </c>
      <c r="S14" s="185">
        <f t="shared" si="4"/>
        <v>2</v>
      </c>
      <c r="T14" s="186">
        <v>17</v>
      </c>
      <c r="U14" s="187">
        <v>17</v>
      </c>
      <c r="V14" s="183"/>
      <c r="W14" s="182"/>
      <c r="X14" s="182"/>
      <c r="Y14" s="182">
        <v>3</v>
      </c>
      <c r="Z14" s="182"/>
      <c r="AA14" s="184">
        <f t="shared" si="5"/>
        <v>20</v>
      </c>
      <c r="AB14" s="185">
        <f t="shared" si="6"/>
        <v>-3</v>
      </c>
      <c r="AC14" s="186"/>
      <c r="AD14" s="188"/>
      <c r="AE14" s="176"/>
      <c r="AF14" s="189">
        <f t="shared" si="0"/>
        <v>0</v>
      </c>
      <c r="AG14" s="186"/>
      <c r="AH14" s="186"/>
      <c r="AI14" s="186"/>
    </row>
    <row r="15" spans="1:35" s="190" customFormat="1" ht="38.25">
      <c r="A15" s="136" t="s">
        <v>163</v>
      </c>
      <c r="B15" s="174"/>
      <c r="C15" s="174"/>
      <c r="D15" s="175">
        <f t="shared" si="2"/>
        <v>0</v>
      </c>
      <c r="E15" s="176"/>
      <c r="F15" s="177"/>
      <c r="G15" s="176">
        <v>6</v>
      </c>
      <c r="H15" s="176"/>
      <c r="I15" s="179">
        <f t="shared" si="1"/>
        <v>6</v>
      </c>
      <c r="J15" s="180">
        <v>3</v>
      </c>
      <c r="K15" s="181">
        <v>2</v>
      </c>
      <c r="L15" s="181">
        <v>1</v>
      </c>
      <c r="M15" s="182"/>
      <c r="N15" s="183"/>
      <c r="O15" s="182">
        <v>3</v>
      </c>
      <c r="P15" s="182"/>
      <c r="Q15" s="182"/>
      <c r="R15" s="184">
        <f t="shared" si="3"/>
        <v>3</v>
      </c>
      <c r="S15" s="185">
        <f t="shared" si="4"/>
        <v>0</v>
      </c>
      <c r="T15" s="186">
        <v>13</v>
      </c>
      <c r="U15" s="187"/>
      <c r="V15" s="183"/>
      <c r="W15" s="182">
        <v>15</v>
      </c>
      <c r="X15" s="182"/>
      <c r="Y15" s="182"/>
      <c r="Z15" s="182"/>
      <c r="AA15" s="184">
        <f t="shared" si="5"/>
        <v>15</v>
      </c>
      <c r="AB15" s="185">
        <f t="shared" si="6"/>
        <v>-2</v>
      </c>
      <c r="AC15" s="186"/>
      <c r="AD15" s="188"/>
      <c r="AE15" s="176"/>
      <c r="AF15" s="189">
        <f t="shared" si="0"/>
        <v>0</v>
      </c>
      <c r="AG15" s="186"/>
      <c r="AH15" s="186"/>
      <c r="AI15" s="186"/>
    </row>
    <row r="16" spans="1:35" s="190" customFormat="1" ht="51">
      <c r="A16" s="136" t="s">
        <v>164</v>
      </c>
      <c r="B16" s="174">
        <v>3261</v>
      </c>
      <c r="C16" s="174">
        <v>30340</v>
      </c>
      <c r="D16" s="175">
        <f t="shared" si="2"/>
        <v>213.13663505444325</v>
      </c>
      <c r="E16" s="176">
        <v>37</v>
      </c>
      <c r="F16" s="177">
        <v>2</v>
      </c>
      <c r="G16" s="176"/>
      <c r="H16" s="176"/>
      <c r="I16" s="179">
        <f t="shared" si="1"/>
        <v>39</v>
      </c>
      <c r="J16" s="180">
        <v>8</v>
      </c>
      <c r="K16" s="181">
        <v>2</v>
      </c>
      <c r="L16" s="181">
        <v>6</v>
      </c>
      <c r="M16" s="182">
        <v>9</v>
      </c>
      <c r="N16" s="183"/>
      <c r="O16" s="182"/>
      <c r="P16" s="182"/>
      <c r="Q16" s="182"/>
      <c r="R16" s="184">
        <f t="shared" si="3"/>
        <v>9</v>
      </c>
      <c r="S16" s="185">
        <f t="shared" si="4"/>
        <v>-1</v>
      </c>
      <c r="T16" s="186">
        <v>12</v>
      </c>
      <c r="U16" s="187">
        <v>24</v>
      </c>
      <c r="V16" s="183"/>
      <c r="W16" s="182"/>
      <c r="X16" s="182"/>
      <c r="Y16" s="182">
        <v>4</v>
      </c>
      <c r="Z16" s="182"/>
      <c r="AA16" s="184">
        <f t="shared" si="5"/>
        <v>28</v>
      </c>
      <c r="AB16" s="185">
        <f t="shared" si="6"/>
        <v>-16</v>
      </c>
      <c r="AC16" s="186"/>
      <c r="AD16" s="188"/>
      <c r="AE16" s="176"/>
      <c r="AF16" s="189">
        <f t="shared" si="0"/>
        <v>0</v>
      </c>
      <c r="AG16" s="186"/>
      <c r="AH16" s="186"/>
      <c r="AI16" s="186"/>
    </row>
    <row r="17" spans="1:35" s="190" customFormat="1" ht="15.75">
      <c r="A17" s="136" t="s">
        <v>165</v>
      </c>
      <c r="B17" s="174"/>
      <c r="C17" s="174"/>
      <c r="D17" s="175" t="e">
        <f t="shared" si="2"/>
        <v>#DIV/0!</v>
      </c>
      <c r="E17" s="176"/>
      <c r="F17" s="177"/>
      <c r="G17" s="176"/>
      <c r="H17" s="176"/>
      <c r="I17" s="179">
        <f t="shared" si="1"/>
        <v>0</v>
      </c>
      <c r="J17" s="180"/>
      <c r="K17" s="181"/>
      <c r="L17" s="181"/>
      <c r="M17" s="182"/>
      <c r="N17" s="183"/>
      <c r="O17" s="182"/>
      <c r="P17" s="182"/>
      <c r="Q17" s="182"/>
      <c r="R17" s="184">
        <f t="shared" si="3"/>
        <v>0</v>
      </c>
      <c r="S17" s="185">
        <f t="shared" si="4"/>
        <v>0</v>
      </c>
      <c r="T17" s="186"/>
      <c r="U17" s="187"/>
      <c r="V17" s="183"/>
      <c r="W17" s="182"/>
      <c r="X17" s="182"/>
      <c r="Y17" s="182"/>
      <c r="Z17" s="182"/>
      <c r="AA17" s="184">
        <f t="shared" si="5"/>
        <v>0</v>
      </c>
      <c r="AB17" s="185">
        <f t="shared" si="6"/>
        <v>0</v>
      </c>
      <c r="AC17" s="186"/>
      <c r="AD17" s="188"/>
      <c r="AE17" s="176"/>
      <c r="AF17" s="189">
        <f t="shared" si="0"/>
        <v>0</v>
      </c>
      <c r="AG17" s="186"/>
      <c r="AH17" s="186"/>
      <c r="AI17" s="186"/>
    </row>
    <row r="18" spans="1:35" s="190" customFormat="1" ht="38.25">
      <c r="A18" s="136" t="s">
        <v>166</v>
      </c>
      <c r="B18" s="174">
        <v>263</v>
      </c>
      <c r="C18" s="174">
        <v>2141</v>
      </c>
      <c r="D18" s="175">
        <f t="shared" si="2"/>
        <v>23.463013698630135</v>
      </c>
      <c r="E18" s="176">
        <v>23</v>
      </c>
      <c r="F18" s="177">
        <v>2</v>
      </c>
      <c r="G18" s="176"/>
      <c r="H18" s="176"/>
      <c r="I18" s="179">
        <f t="shared" si="1"/>
        <v>25</v>
      </c>
      <c r="J18" s="180">
        <v>7</v>
      </c>
      <c r="K18" s="181">
        <v>2</v>
      </c>
      <c r="L18" s="181">
        <v>4</v>
      </c>
      <c r="M18" s="182">
        <v>6</v>
      </c>
      <c r="N18" s="183"/>
      <c r="O18" s="182"/>
      <c r="P18" s="182"/>
      <c r="Q18" s="182"/>
      <c r="R18" s="184">
        <f t="shared" si="3"/>
        <v>6</v>
      </c>
      <c r="S18" s="185">
        <f t="shared" si="4"/>
        <v>1</v>
      </c>
      <c r="T18" s="186">
        <v>9</v>
      </c>
      <c r="U18" s="187">
        <v>16</v>
      </c>
      <c r="V18" s="183"/>
      <c r="W18" s="182"/>
      <c r="X18" s="182"/>
      <c r="Y18" s="182">
        <v>3</v>
      </c>
      <c r="Z18" s="182"/>
      <c r="AA18" s="184">
        <f t="shared" si="5"/>
        <v>19</v>
      </c>
      <c r="AB18" s="185">
        <f t="shared" si="6"/>
        <v>-10</v>
      </c>
      <c r="AC18" s="186"/>
      <c r="AD18" s="188"/>
      <c r="AE18" s="176"/>
      <c r="AF18" s="189">
        <f t="shared" si="0"/>
        <v>0</v>
      </c>
      <c r="AG18" s="186"/>
      <c r="AH18" s="186"/>
      <c r="AI18" s="186"/>
    </row>
    <row r="19" spans="1:35" s="190" customFormat="1" ht="25.5">
      <c r="A19" s="136" t="s">
        <v>167</v>
      </c>
      <c r="B19" s="174">
        <v>198</v>
      </c>
      <c r="C19" s="174">
        <v>2260</v>
      </c>
      <c r="D19" s="175">
        <f t="shared" si="2"/>
        <v>29.48467058056099</v>
      </c>
      <c r="E19" s="176">
        <v>19</v>
      </c>
      <c r="F19" s="177">
        <v>2</v>
      </c>
      <c r="G19" s="176"/>
      <c r="H19" s="176"/>
      <c r="I19" s="179">
        <f t="shared" si="1"/>
        <v>21</v>
      </c>
      <c r="J19" s="191">
        <v>9</v>
      </c>
      <c r="K19" s="181">
        <v>5</v>
      </c>
      <c r="L19" s="181">
        <v>4</v>
      </c>
      <c r="M19" s="182">
        <v>5</v>
      </c>
      <c r="N19" s="183"/>
      <c r="O19" s="182"/>
      <c r="P19" s="182"/>
      <c r="Q19" s="182"/>
      <c r="R19" s="184">
        <f t="shared" si="3"/>
        <v>5</v>
      </c>
      <c r="S19" s="185">
        <f t="shared" si="4"/>
        <v>4</v>
      </c>
      <c r="T19" s="181">
        <v>7</v>
      </c>
      <c r="U19" s="187">
        <v>13</v>
      </c>
      <c r="V19" s="183"/>
      <c r="W19" s="182"/>
      <c r="X19" s="182"/>
      <c r="Y19" s="182">
        <v>2</v>
      </c>
      <c r="Z19" s="182"/>
      <c r="AA19" s="184">
        <f t="shared" si="5"/>
        <v>15</v>
      </c>
      <c r="AB19" s="185">
        <f t="shared" si="6"/>
        <v>-8</v>
      </c>
      <c r="AC19" s="186"/>
      <c r="AD19" s="188"/>
      <c r="AE19" s="176"/>
      <c r="AF19" s="189">
        <f t="shared" si="0"/>
        <v>0</v>
      </c>
      <c r="AG19" s="186"/>
      <c r="AH19" s="186"/>
      <c r="AI19" s="186"/>
    </row>
    <row r="20" spans="1:35" s="190" customFormat="1" ht="25.5">
      <c r="A20" s="136" t="s">
        <v>168</v>
      </c>
      <c r="B20" s="174">
        <v>372</v>
      </c>
      <c r="C20" s="174">
        <v>2761</v>
      </c>
      <c r="D20" s="175">
        <f t="shared" si="2"/>
        <v>37.82191780821918</v>
      </c>
      <c r="E20" s="176">
        <v>17</v>
      </c>
      <c r="F20" s="177">
        <v>3</v>
      </c>
      <c r="G20" s="176"/>
      <c r="H20" s="176"/>
      <c r="I20" s="179">
        <f t="shared" si="1"/>
        <v>20</v>
      </c>
      <c r="J20" s="180">
        <v>6</v>
      </c>
      <c r="K20" s="181">
        <v>1</v>
      </c>
      <c r="L20" s="181">
        <v>5</v>
      </c>
      <c r="M20" s="182">
        <v>5</v>
      </c>
      <c r="N20" s="183"/>
      <c r="O20" s="182"/>
      <c r="P20" s="182"/>
      <c r="Q20" s="182"/>
      <c r="R20" s="184">
        <f t="shared" si="3"/>
        <v>5</v>
      </c>
      <c r="S20" s="185">
        <f t="shared" si="4"/>
        <v>1</v>
      </c>
      <c r="T20" s="186">
        <v>10</v>
      </c>
      <c r="U20" s="187">
        <v>13</v>
      </c>
      <c r="V20" s="183"/>
      <c r="W20" s="182"/>
      <c r="X20" s="182"/>
      <c r="Y20" s="182">
        <v>2</v>
      </c>
      <c r="Z20" s="182"/>
      <c r="AA20" s="184">
        <f t="shared" si="5"/>
        <v>15</v>
      </c>
      <c r="AB20" s="185">
        <f t="shared" si="6"/>
        <v>-5</v>
      </c>
      <c r="AC20" s="186"/>
      <c r="AD20" s="188"/>
      <c r="AE20" s="176"/>
      <c r="AF20" s="189">
        <f t="shared" si="0"/>
        <v>0</v>
      </c>
      <c r="AG20" s="186"/>
      <c r="AH20" s="186"/>
      <c r="AI20" s="186"/>
    </row>
    <row r="21" spans="1:35" s="190" customFormat="1" ht="38.25">
      <c r="A21" s="136" t="s">
        <v>169</v>
      </c>
      <c r="B21" s="174">
        <v>191</v>
      </c>
      <c r="C21" s="174">
        <v>2349</v>
      </c>
      <c r="D21" s="175">
        <f t="shared" si="2"/>
        <v>14.626400996264008</v>
      </c>
      <c r="E21" s="176">
        <v>37</v>
      </c>
      <c r="F21" s="177">
        <v>7</v>
      </c>
      <c r="G21" s="176"/>
      <c r="H21" s="176"/>
      <c r="I21" s="179">
        <f t="shared" si="1"/>
        <v>44</v>
      </c>
      <c r="J21" s="180">
        <v>7</v>
      </c>
      <c r="K21" s="181">
        <v>2</v>
      </c>
      <c r="L21" s="181">
        <v>4</v>
      </c>
      <c r="M21" s="182">
        <v>10</v>
      </c>
      <c r="N21" s="183"/>
      <c r="O21" s="182"/>
      <c r="P21" s="182"/>
      <c r="Q21" s="182"/>
      <c r="R21" s="184">
        <f t="shared" si="3"/>
        <v>10</v>
      </c>
      <c r="S21" s="185">
        <f t="shared" si="4"/>
        <v>-3</v>
      </c>
      <c r="T21" s="186">
        <v>27</v>
      </c>
      <c r="U21" s="187">
        <v>28</v>
      </c>
      <c r="V21" s="183"/>
      <c r="W21" s="182"/>
      <c r="X21" s="182"/>
      <c r="Y21" s="182">
        <v>4</v>
      </c>
      <c r="Z21" s="182"/>
      <c r="AA21" s="184">
        <f t="shared" si="5"/>
        <v>32</v>
      </c>
      <c r="AB21" s="185">
        <f t="shared" si="6"/>
        <v>-5</v>
      </c>
      <c r="AC21" s="186"/>
      <c r="AD21" s="188"/>
      <c r="AE21" s="176"/>
      <c r="AF21" s="189">
        <f t="shared" si="0"/>
        <v>0</v>
      </c>
      <c r="AG21" s="186"/>
      <c r="AH21" s="186"/>
      <c r="AI21" s="186"/>
    </row>
    <row r="22" spans="1:35" s="190" customFormat="1" ht="25.5">
      <c r="A22" s="136" t="s">
        <v>192</v>
      </c>
      <c r="B22" s="174">
        <v>638</v>
      </c>
      <c r="C22" s="174">
        <v>3435</v>
      </c>
      <c r="D22" s="175">
        <f t="shared" si="2"/>
        <v>23.527397260273972</v>
      </c>
      <c r="E22" s="176">
        <v>30</v>
      </c>
      <c r="F22" s="177">
        <v>7</v>
      </c>
      <c r="G22" s="176">
        <v>3</v>
      </c>
      <c r="H22" s="176"/>
      <c r="I22" s="179">
        <f t="shared" si="1"/>
        <v>40</v>
      </c>
      <c r="J22" s="180">
        <v>10</v>
      </c>
      <c r="K22" s="181">
        <v>2</v>
      </c>
      <c r="L22" s="181">
        <v>8</v>
      </c>
      <c r="M22" s="182">
        <v>8</v>
      </c>
      <c r="N22" s="183"/>
      <c r="O22" s="182">
        <v>2</v>
      </c>
      <c r="P22" s="182"/>
      <c r="Q22" s="182"/>
      <c r="R22" s="184">
        <f t="shared" si="3"/>
        <v>10</v>
      </c>
      <c r="S22" s="185">
        <f t="shared" si="4"/>
        <v>0</v>
      </c>
      <c r="T22" s="186">
        <v>27</v>
      </c>
      <c r="U22" s="187">
        <v>22</v>
      </c>
      <c r="V22" s="183"/>
      <c r="W22" s="182">
        <v>6</v>
      </c>
      <c r="X22" s="182"/>
      <c r="Y22" s="182">
        <v>4</v>
      </c>
      <c r="Z22" s="182"/>
      <c r="AA22" s="184">
        <f t="shared" si="5"/>
        <v>32</v>
      </c>
      <c r="AB22" s="185">
        <f t="shared" si="6"/>
        <v>-5</v>
      </c>
      <c r="AC22" s="186"/>
      <c r="AD22" s="188">
        <v>1</v>
      </c>
      <c r="AE22" s="176"/>
      <c r="AF22" s="189">
        <f t="shared" si="0"/>
        <v>-1</v>
      </c>
      <c r="AG22" s="186"/>
      <c r="AH22" s="186"/>
      <c r="AI22" s="186"/>
    </row>
    <row r="23" spans="1:35" s="190" customFormat="1" ht="25.5">
      <c r="A23" s="136" t="s">
        <v>189</v>
      </c>
      <c r="B23" s="174"/>
      <c r="C23" s="174"/>
      <c r="D23" s="175" t="e">
        <f t="shared" si="2"/>
        <v>#DIV/0!</v>
      </c>
      <c r="E23" s="176"/>
      <c r="F23" s="177"/>
      <c r="G23" s="176"/>
      <c r="H23" s="176"/>
      <c r="I23" s="179">
        <f t="shared" si="1"/>
        <v>0</v>
      </c>
      <c r="J23" s="180">
        <v>1</v>
      </c>
      <c r="K23" s="181">
        <v>0</v>
      </c>
      <c r="L23" s="181">
        <v>1</v>
      </c>
      <c r="M23" s="182"/>
      <c r="N23" s="183"/>
      <c r="O23" s="182"/>
      <c r="P23" s="182"/>
      <c r="Q23" s="182"/>
      <c r="R23" s="184">
        <f t="shared" si="3"/>
        <v>0</v>
      </c>
      <c r="S23" s="185">
        <f t="shared" si="4"/>
        <v>1</v>
      </c>
      <c r="T23" s="186">
        <v>1</v>
      </c>
      <c r="U23" s="187"/>
      <c r="V23" s="183"/>
      <c r="W23" s="182"/>
      <c r="X23" s="182"/>
      <c r="Y23" s="182"/>
      <c r="Z23" s="182"/>
      <c r="AA23" s="184">
        <f t="shared" si="5"/>
        <v>0</v>
      </c>
      <c r="AB23" s="185">
        <f t="shared" si="6"/>
        <v>1</v>
      </c>
      <c r="AC23" s="186"/>
      <c r="AD23" s="188"/>
      <c r="AE23" s="176"/>
      <c r="AF23" s="189">
        <f t="shared" si="0"/>
        <v>0</v>
      </c>
      <c r="AG23" s="186"/>
      <c r="AH23" s="186"/>
      <c r="AI23" s="186"/>
    </row>
    <row r="24" spans="1:35" s="190" customFormat="1" ht="25.5">
      <c r="A24" s="136" t="s">
        <v>170</v>
      </c>
      <c r="B24" s="174">
        <v>920</v>
      </c>
      <c r="C24" s="174">
        <v>6859</v>
      </c>
      <c r="D24" s="175">
        <f t="shared" si="2"/>
        <v>62.63926940639269</v>
      </c>
      <c r="E24" s="176">
        <v>20</v>
      </c>
      <c r="F24" s="177">
        <v>4</v>
      </c>
      <c r="G24" s="176"/>
      <c r="H24" s="176">
        <v>6</v>
      </c>
      <c r="I24" s="179">
        <f t="shared" si="1"/>
        <v>30</v>
      </c>
      <c r="J24" s="180">
        <v>8</v>
      </c>
      <c r="K24" s="181">
        <v>2</v>
      </c>
      <c r="L24" s="181">
        <v>6</v>
      </c>
      <c r="M24" s="182">
        <v>6</v>
      </c>
      <c r="N24" s="183"/>
      <c r="O24" s="182"/>
      <c r="P24" s="182">
        <v>5</v>
      </c>
      <c r="Q24" s="182"/>
      <c r="R24" s="184">
        <f t="shared" si="3"/>
        <v>11</v>
      </c>
      <c r="S24" s="185">
        <f t="shared" si="4"/>
        <v>-3</v>
      </c>
      <c r="T24" s="186">
        <v>26</v>
      </c>
      <c r="U24" s="187">
        <v>15</v>
      </c>
      <c r="V24" s="183"/>
      <c r="W24" s="182"/>
      <c r="X24" s="182">
        <v>30</v>
      </c>
      <c r="Y24" s="182">
        <v>9</v>
      </c>
      <c r="Z24" s="182"/>
      <c r="AA24" s="184">
        <f t="shared" si="5"/>
        <v>54</v>
      </c>
      <c r="AB24" s="185">
        <f t="shared" si="6"/>
        <v>-28</v>
      </c>
      <c r="AC24" s="186"/>
      <c r="AD24" s="188"/>
      <c r="AE24" s="176"/>
      <c r="AF24" s="189">
        <f t="shared" si="0"/>
        <v>0</v>
      </c>
      <c r="AG24" s="186"/>
      <c r="AH24" s="186"/>
      <c r="AI24" s="186"/>
    </row>
    <row r="25" spans="1:35" s="190" customFormat="1" ht="25.5">
      <c r="A25" s="136" t="s">
        <v>171</v>
      </c>
      <c r="B25" s="174">
        <v>840</v>
      </c>
      <c r="C25" s="174">
        <v>5408</v>
      </c>
      <c r="D25" s="175">
        <f t="shared" si="2"/>
        <v>42.33268101761252</v>
      </c>
      <c r="E25" s="176">
        <v>32</v>
      </c>
      <c r="F25" s="177">
        <v>3</v>
      </c>
      <c r="G25" s="176"/>
      <c r="H25" s="176"/>
      <c r="I25" s="179">
        <f t="shared" si="1"/>
        <v>35</v>
      </c>
      <c r="J25" s="180">
        <v>15</v>
      </c>
      <c r="K25" s="181">
        <v>4</v>
      </c>
      <c r="L25" s="181">
        <v>10</v>
      </c>
      <c r="M25" s="182">
        <v>10</v>
      </c>
      <c r="N25" s="183"/>
      <c r="O25" s="182"/>
      <c r="P25" s="182"/>
      <c r="Q25" s="182"/>
      <c r="R25" s="184">
        <f t="shared" si="3"/>
        <v>10</v>
      </c>
      <c r="S25" s="185">
        <f t="shared" si="4"/>
        <v>5</v>
      </c>
      <c r="T25" s="186">
        <v>14</v>
      </c>
      <c r="U25" s="187">
        <v>22</v>
      </c>
      <c r="V25" s="183"/>
      <c r="W25" s="182"/>
      <c r="X25" s="182"/>
      <c r="Y25" s="182">
        <v>9</v>
      </c>
      <c r="Z25" s="182"/>
      <c r="AA25" s="184">
        <f t="shared" si="5"/>
        <v>31</v>
      </c>
      <c r="AB25" s="185">
        <f t="shared" si="6"/>
        <v>-17</v>
      </c>
      <c r="AC25" s="186">
        <v>1</v>
      </c>
      <c r="AD25" s="188">
        <v>1</v>
      </c>
      <c r="AE25" s="176"/>
      <c r="AF25" s="189">
        <f t="shared" si="0"/>
        <v>0</v>
      </c>
      <c r="AG25" s="186"/>
      <c r="AH25" s="186"/>
      <c r="AI25" s="186"/>
    </row>
    <row r="26" spans="1:35" s="190" customFormat="1" ht="24.75" customHeight="1">
      <c r="A26" s="136" t="s">
        <v>172</v>
      </c>
      <c r="B26" s="174">
        <v>1157</v>
      </c>
      <c r="C26" s="174">
        <v>7094</v>
      </c>
      <c r="D26" s="175">
        <f t="shared" si="2"/>
        <v>64.78538812785388</v>
      </c>
      <c r="E26" s="176">
        <v>26</v>
      </c>
      <c r="F26" s="177">
        <v>4</v>
      </c>
      <c r="G26" s="176"/>
      <c r="H26" s="176"/>
      <c r="I26" s="179">
        <f t="shared" si="1"/>
        <v>30</v>
      </c>
      <c r="J26" s="180">
        <v>10</v>
      </c>
      <c r="K26" s="181">
        <v>3</v>
      </c>
      <c r="L26" s="181">
        <v>7</v>
      </c>
      <c r="M26" s="182">
        <v>9</v>
      </c>
      <c r="N26" s="183"/>
      <c r="O26" s="182"/>
      <c r="P26" s="182"/>
      <c r="Q26" s="182"/>
      <c r="R26" s="184">
        <f t="shared" si="3"/>
        <v>9</v>
      </c>
      <c r="S26" s="185">
        <f t="shared" si="4"/>
        <v>1</v>
      </c>
      <c r="T26" s="186">
        <v>14</v>
      </c>
      <c r="U26" s="187">
        <v>19</v>
      </c>
      <c r="V26" s="183"/>
      <c r="W26" s="182"/>
      <c r="X26" s="182"/>
      <c r="Y26" s="182">
        <v>11</v>
      </c>
      <c r="Z26" s="182"/>
      <c r="AA26" s="184">
        <f t="shared" si="5"/>
        <v>30</v>
      </c>
      <c r="AB26" s="185">
        <f t="shared" si="6"/>
        <v>-16</v>
      </c>
      <c r="AC26" s="186"/>
      <c r="AD26" s="188"/>
      <c r="AE26" s="176"/>
      <c r="AF26" s="189">
        <f t="shared" si="0"/>
        <v>0</v>
      </c>
      <c r="AG26" s="186"/>
      <c r="AH26" s="186"/>
      <c r="AI26" s="186"/>
    </row>
    <row r="27" spans="1:35" s="190" customFormat="1" ht="25.5">
      <c r="A27" s="136" t="s">
        <v>173</v>
      </c>
      <c r="B27" s="174">
        <v>3189</v>
      </c>
      <c r="C27" s="174">
        <v>17865</v>
      </c>
      <c r="D27" s="175">
        <f t="shared" si="2"/>
        <v>73.05254549171948</v>
      </c>
      <c r="E27" s="176">
        <v>55</v>
      </c>
      <c r="F27" s="177">
        <v>12</v>
      </c>
      <c r="G27" s="176"/>
      <c r="H27" s="176"/>
      <c r="I27" s="179">
        <f t="shared" si="1"/>
        <v>67</v>
      </c>
      <c r="J27" s="180">
        <v>21</v>
      </c>
      <c r="K27" s="181">
        <v>4</v>
      </c>
      <c r="L27" s="181">
        <v>17</v>
      </c>
      <c r="M27" s="182">
        <v>17</v>
      </c>
      <c r="N27" s="183"/>
      <c r="O27" s="182"/>
      <c r="P27" s="182"/>
      <c r="Q27" s="182"/>
      <c r="R27" s="184">
        <f t="shared" si="3"/>
        <v>17</v>
      </c>
      <c r="S27" s="185">
        <f t="shared" si="4"/>
        <v>4</v>
      </c>
      <c r="T27" s="186">
        <v>34</v>
      </c>
      <c r="U27" s="187">
        <v>42</v>
      </c>
      <c r="V27" s="183"/>
      <c r="W27" s="182"/>
      <c r="X27" s="182"/>
      <c r="Y27" s="182">
        <v>25</v>
      </c>
      <c r="Z27" s="182"/>
      <c r="AA27" s="184">
        <f t="shared" si="5"/>
        <v>67</v>
      </c>
      <c r="AB27" s="185">
        <f t="shared" si="6"/>
        <v>-33</v>
      </c>
      <c r="AC27" s="186"/>
      <c r="AD27" s="188"/>
      <c r="AE27" s="176"/>
      <c r="AF27" s="189">
        <f t="shared" si="0"/>
        <v>0</v>
      </c>
      <c r="AG27" s="186"/>
      <c r="AH27" s="186"/>
      <c r="AI27" s="186"/>
    </row>
    <row r="28" spans="1:35" s="190" customFormat="1" ht="51">
      <c r="A28" s="136" t="s">
        <v>174</v>
      </c>
      <c r="B28" s="174">
        <v>400</v>
      </c>
      <c r="C28" s="174">
        <v>3980</v>
      </c>
      <c r="D28" s="175">
        <f t="shared" si="2"/>
        <v>36.347031963470315</v>
      </c>
      <c r="E28" s="176">
        <v>24</v>
      </c>
      <c r="F28" s="177">
        <v>6</v>
      </c>
      <c r="G28" s="176"/>
      <c r="H28" s="176"/>
      <c r="I28" s="179">
        <f t="shared" si="1"/>
        <v>30</v>
      </c>
      <c r="J28" s="180">
        <v>12</v>
      </c>
      <c r="K28" s="181">
        <v>2</v>
      </c>
      <c r="L28" s="181">
        <v>10</v>
      </c>
      <c r="M28" s="182">
        <v>7</v>
      </c>
      <c r="N28" s="183"/>
      <c r="O28" s="182"/>
      <c r="P28" s="182"/>
      <c r="Q28" s="182"/>
      <c r="R28" s="184">
        <f t="shared" si="3"/>
        <v>7</v>
      </c>
      <c r="S28" s="185">
        <f t="shared" si="4"/>
        <v>5</v>
      </c>
      <c r="T28" s="186">
        <v>17</v>
      </c>
      <c r="U28" s="187">
        <v>19</v>
      </c>
      <c r="V28" s="183"/>
      <c r="W28" s="182"/>
      <c r="X28" s="182"/>
      <c r="Y28" s="182">
        <v>11</v>
      </c>
      <c r="Z28" s="182"/>
      <c r="AA28" s="184">
        <f t="shared" si="5"/>
        <v>30</v>
      </c>
      <c r="AB28" s="185">
        <f t="shared" si="6"/>
        <v>-13</v>
      </c>
      <c r="AC28" s="186"/>
      <c r="AD28" s="188"/>
      <c r="AE28" s="176"/>
      <c r="AF28" s="189">
        <f t="shared" si="0"/>
        <v>0</v>
      </c>
      <c r="AG28" s="186"/>
      <c r="AH28" s="186"/>
      <c r="AI28" s="186"/>
    </row>
    <row r="29" spans="1:35" s="190" customFormat="1" ht="25.5">
      <c r="A29" s="136" t="s">
        <v>175</v>
      </c>
      <c r="B29" s="174">
        <v>331</v>
      </c>
      <c r="C29" s="174">
        <v>2983</v>
      </c>
      <c r="D29" s="175">
        <f t="shared" si="2"/>
        <v>38.91715590345727</v>
      </c>
      <c r="E29" s="176">
        <v>17</v>
      </c>
      <c r="F29" s="177">
        <v>4</v>
      </c>
      <c r="G29" s="176"/>
      <c r="H29" s="176"/>
      <c r="I29" s="179">
        <f t="shared" si="1"/>
        <v>21</v>
      </c>
      <c r="J29" s="180">
        <v>5</v>
      </c>
      <c r="K29" s="181">
        <v>2</v>
      </c>
      <c r="L29" s="181">
        <v>3</v>
      </c>
      <c r="M29" s="182">
        <v>5</v>
      </c>
      <c r="N29" s="183"/>
      <c r="O29" s="182"/>
      <c r="P29" s="182"/>
      <c r="Q29" s="182"/>
      <c r="R29" s="184">
        <f t="shared" si="3"/>
        <v>5</v>
      </c>
      <c r="S29" s="185">
        <f t="shared" si="4"/>
        <v>0</v>
      </c>
      <c r="T29" s="186">
        <v>11</v>
      </c>
      <c r="U29" s="187">
        <v>13</v>
      </c>
      <c r="V29" s="183"/>
      <c r="W29" s="182"/>
      <c r="X29" s="182"/>
      <c r="Y29" s="182"/>
      <c r="Z29" s="182"/>
      <c r="AA29" s="184">
        <f t="shared" si="5"/>
        <v>13</v>
      </c>
      <c r="AB29" s="185">
        <f t="shared" si="6"/>
        <v>-2</v>
      </c>
      <c r="AC29" s="186"/>
      <c r="AD29" s="188"/>
      <c r="AE29" s="176"/>
      <c r="AF29" s="189">
        <f t="shared" si="0"/>
        <v>0</v>
      </c>
      <c r="AG29" s="186"/>
      <c r="AH29" s="186"/>
      <c r="AI29" s="186"/>
    </row>
    <row r="30" spans="1:35" s="190" customFormat="1" ht="76.5">
      <c r="A30" s="136" t="s">
        <v>176</v>
      </c>
      <c r="B30" s="174"/>
      <c r="C30" s="174"/>
      <c r="D30" s="175" t="e">
        <f t="shared" si="2"/>
        <v>#DIV/0!</v>
      </c>
      <c r="E30" s="176"/>
      <c r="F30" s="177"/>
      <c r="G30" s="176"/>
      <c r="H30" s="176"/>
      <c r="I30" s="179">
        <f t="shared" si="1"/>
        <v>0</v>
      </c>
      <c r="J30" s="191">
        <v>2</v>
      </c>
      <c r="K30" s="181">
        <v>1</v>
      </c>
      <c r="L30" s="181">
        <v>1</v>
      </c>
      <c r="M30" s="182"/>
      <c r="N30" s="183"/>
      <c r="O30" s="182"/>
      <c r="P30" s="182"/>
      <c r="Q30" s="182"/>
      <c r="R30" s="184">
        <f t="shared" si="3"/>
        <v>0</v>
      </c>
      <c r="S30" s="185">
        <f t="shared" si="4"/>
        <v>2</v>
      </c>
      <c r="T30" s="181">
        <v>44</v>
      </c>
      <c r="U30" s="187"/>
      <c r="V30" s="183"/>
      <c r="W30" s="182"/>
      <c r="X30" s="182"/>
      <c r="Y30" s="182"/>
      <c r="Z30" s="182"/>
      <c r="AA30" s="184">
        <f t="shared" si="5"/>
        <v>0</v>
      </c>
      <c r="AB30" s="185">
        <f t="shared" si="6"/>
        <v>44</v>
      </c>
      <c r="AC30" s="186"/>
      <c r="AD30" s="188"/>
      <c r="AE30" s="176"/>
      <c r="AF30" s="189">
        <f t="shared" si="0"/>
        <v>0</v>
      </c>
      <c r="AG30" s="186"/>
      <c r="AH30" s="186"/>
      <c r="AI30" s="186"/>
    </row>
    <row r="31" spans="1:35" s="190" customFormat="1" ht="38.25">
      <c r="A31" s="136" t="s">
        <v>177</v>
      </c>
      <c r="B31" s="174">
        <f>312+1060</f>
        <v>1372</v>
      </c>
      <c r="C31" s="174">
        <f>1231+3527</f>
        <v>4758</v>
      </c>
      <c r="D31" s="175">
        <f t="shared" si="2"/>
        <v>20.368150684931507</v>
      </c>
      <c r="E31" s="176">
        <f>14+45</f>
        <v>59</v>
      </c>
      <c r="F31" s="177">
        <f>2+3</f>
        <v>5</v>
      </c>
      <c r="G31" s="176"/>
      <c r="H31" s="176"/>
      <c r="I31" s="179">
        <f t="shared" si="1"/>
        <v>64</v>
      </c>
      <c r="J31" s="191">
        <v>19</v>
      </c>
      <c r="K31" s="181">
        <v>1</v>
      </c>
      <c r="L31" s="181">
        <v>17</v>
      </c>
      <c r="M31" s="182">
        <v>18</v>
      </c>
      <c r="N31" s="183"/>
      <c r="O31" s="182"/>
      <c r="P31" s="182"/>
      <c r="Q31" s="182"/>
      <c r="R31" s="184">
        <f t="shared" si="3"/>
        <v>18</v>
      </c>
      <c r="S31" s="185">
        <f t="shared" si="4"/>
        <v>1</v>
      </c>
      <c r="T31" s="181">
        <v>37</v>
      </c>
      <c r="U31" s="187">
        <v>32</v>
      </c>
      <c r="V31" s="183"/>
      <c r="W31" s="182"/>
      <c r="X31" s="182"/>
      <c r="Y31" s="182">
        <v>13</v>
      </c>
      <c r="Z31" s="182"/>
      <c r="AA31" s="184">
        <f t="shared" si="5"/>
        <v>45</v>
      </c>
      <c r="AB31" s="185">
        <f t="shared" si="6"/>
        <v>-8</v>
      </c>
      <c r="AC31" s="186"/>
      <c r="AD31" s="188">
        <v>1</v>
      </c>
      <c r="AE31" s="176"/>
      <c r="AF31" s="189">
        <f t="shared" si="0"/>
        <v>-1</v>
      </c>
      <c r="AG31" s="186"/>
      <c r="AH31" s="186"/>
      <c r="AI31" s="186"/>
    </row>
    <row r="32" spans="1:35" s="190" customFormat="1" ht="25.5">
      <c r="A32" s="136" t="s">
        <v>178</v>
      </c>
      <c r="B32" s="174">
        <v>787</v>
      </c>
      <c r="C32" s="174">
        <v>2491</v>
      </c>
      <c r="D32" s="175">
        <f t="shared" si="2"/>
        <v>12.18688845401174</v>
      </c>
      <c r="E32" s="176">
        <v>51</v>
      </c>
      <c r="F32" s="177">
        <v>5</v>
      </c>
      <c r="G32" s="176"/>
      <c r="H32" s="176"/>
      <c r="I32" s="179">
        <f t="shared" si="1"/>
        <v>56</v>
      </c>
      <c r="J32" s="191">
        <v>7</v>
      </c>
      <c r="K32" s="181">
        <v>1</v>
      </c>
      <c r="L32" s="181">
        <v>6</v>
      </c>
      <c r="M32" s="182">
        <v>6</v>
      </c>
      <c r="N32" s="183"/>
      <c r="O32" s="182"/>
      <c r="P32" s="182"/>
      <c r="Q32" s="182"/>
      <c r="R32" s="184">
        <f t="shared" si="3"/>
        <v>6</v>
      </c>
      <c r="S32" s="185">
        <f t="shared" si="4"/>
        <v>1</v>
      </c>
      <c r="T32" s="181">
        <v>15</v>
      </c>
      <c r="U32" s="187">
        <v>34</v>
      </c>
      <c r="V32" s="183"/>
      <c r="W32" s="182"/>
      <c r="X32" s="182"/>
      <c r="Y32" s="182"/>
      <c r="Z32" s="182"/>
      <c r="AA32" s="184">
        <f t="shared" si="5"/>
        <v>34</v>
      </c>
      <c r="AB32" s="185">
        <f t="shared" si="6"/>
        <v>-19</v>
      </c>
      <c r="AC32" s="186"/>
      <c r="AD32" s="188"/>
      <c r="AE32" s="176"/>
      <c r="AF32" s="189">
        <f t="shared" si="0"/>
        <v>0</v>
      </c>
      <c r="AG32" s="186"/>
      <c r="AH32" s="186"/>
      <c r="AI32" s="186"/>
    </row>
    <row r="33" spans="1:35" s="190" customFormat="1" ht="38.25">
      <c r="A33" s="136" t="s">
        <v>179</v>
      </c>
      <c r="B33" s="174"/>
      <c r="C33" s="174"/>
      <c r="D33" s="175" t="e">
        <f t="shared" si="2"/>
        <v>#DIV/0!</v>
      </c>
      <c r="E33" s="176"/>
      <c r="F33" s="177"/>
      <c r="G33" s="176"/>
      <c r="H33" s="176"/>
      <c r="I33" s="179">
        <f t="shared" si="1"/>
        <v>0</v>
      </c>
      <c r="J33" s="180">
        <v>5</v>
      </c>
      <c r="K33" s="181">
        <v>3</v>
      </c>
      <c r="L33" s="181">
        <v>2</v>
      </c>
      <c r="M33" s="182">
        <v>9</v>
      </c>
      <c r="N33" s="183"/>
      <c r="O33" s="182"/>
      <c r="P33" s="182"/>
      <c r="Q33" s="182"/>
      <c r="R33" s="184">
        <f t="shared" si="3"/>
        <v>9</v>
      </c>
      <c r="S33" s="185">
        <f t="shared" si="4"/>
        <v>-4</v>
      </c>
      <c r="T33" s="186">
        <v>67</v>
      </c>
      <c r="U33" s="187"/>
      <c r="V33" s="183"/>
      <c r="W33" s="182"/>
      <c r="X33" s="182"/>
      <c r="Y33" s="182">
        <v>18</v>
      </c>
      <c r="Z33" s="182"/>
      <c r="AA33" s="184">
        <f t="shared" si="5"/>
        <v>18</v>
      </c>
      <c r="AB33" s="185">
        <f t="shared" si="6"/>
        <v>49</v>
      </c>
      <c r="AC33" s="186"/>
      <c r="AD33" s="188"/>
      <c r="AE33" s="176"/>
      <c r="AF33" s="189">
        <f t="shared" si="0"/>
        <v>0</v>
      </c>
      <c r="AG33" s="186"/>
      <c r="AH33" s="186"/>
      <c r="AI33" s="186"/>
    </row>
    <row r="34" spans="1:35" s="190" customFormat="1" ht="63.75">
      <c r="A34" s="192" t="s">
        <v>180</v>
      </c>
      <c r="B34" s="174"/>
      <c r="C34" s="174"/>
      <c r="D34" s="175" t="e">
        <f t="shared" si="2"/>
        <v>#DIV/0!</v>
      </c>
      <c r="E34" s="176"/>
      <c r="F34" s="177"/>
      <c r="G34" s="176"/>
      <c r="H34" s="176"/>
      <c r="I34" s="179">
        <f t="shared" si="1"/>
        <v>0</v>
      </c>
      <c r="J34" s="215">
        <v>2</v>
      </c>
      <c r="K34" s="216">
        <v>0</v>
      </c>
      <c r="L34" s="216">
        <v>1</v>
      </c>
      <c r="M34" s="182"/>
      <c r="N34" s="183"/>
      <c r="O34" s="182"/>
      <c r="P34" s="182"/>
      <c r="Q34" s="182"/>
      <c r="R34" s="184">
        <f t="shared" si="3"/>
        <v>0</v>
      </c>
      <c r="S34" s="185">
        <f t="shared" si="4"/>
        <v>2</v>
      </c>
      <c r="T34" s="186">
        <v>40</v>
      </c>
      <c r="U34" s="187"/>
      <c r="V34" s="183"/>
      <c r="W34" s="182"/>
      <c r="X34" s="182"/>
      <c r="Y34" s="182"/>
      <c r="Z34" s="182"/>
      <c r="AA34" s="184">
        <f t="shared" si="5"/>
        <v>0</v>
      </c>
      <c r="AB34" s="185">
        <f t="shared" si="6"/>
        <v>40</v>
      </c>
      <c r="AC34" s="186"/>
      <c r="AD34" s="188"/>
      <c r="AE34" s="176"/>
      <c r="AF34" s="189">
        <f t="shared" si="0"/>
        <v>0</v>
      </c>
      <c r="AG34" s="186"/>
      <c r="AH34" s="186"/>
      <c r="AI34" s="186"/>
    </row>
    <row r="35" spans="1:35" s="190" customFormat="1" ht="25.5">
      <c r="A35" s="137" t="s">
        <v>181</v>
      </c>
      <c r="B35" s="174"/>
      <c r="C35" s="174"/>
      <c r="D35" s="175" t="e">
        <f t="shared" si="2"/>
        <v>#DIV/0!</v>
      </c>
      <c r="E35" s="176"/>
      <c r="F35" s="177"/>
      <c r="G35" s="176"/>
      <c r="H35" s="176"/>
      <c r="I35" s="179">
        <f t="shared" si="1"/>
        <v>0</v>
      </c>
      <c r="J35" s="191">
        <v>3</v>
      </c>
      <c r="K35" s="181">
        <v>2</v>
      </c>
      <c r="L35" s="181">
        <v>1</v>
      </c>
      <c r="M35" s="182">
        <v>2</v>
      </c>
      <c r="N35" s="183"/>
      <c r="O35" s="182"/>
      <c r="P35" s="182"/>
      <c r="Q35" s="182"/>
      <c r="R35" s="184">
        <f t="shared" si="3"/>
        <v>2</v>
      </c>
      <c r="S35" s="185">
        <f t="shared" si="4"/>
        <v>1</v>
      </c>
      <c r="T35" s="181"/>
      <c r="U35" s="187"/>
      <c r="V35" s="183"/>
      <c r="W35" s="182"/>
      <c r="X35" s="182"/>
      <c r="Y35" s="182"/>
      <c r="Z35" s="182"/>
      <c r="AA35" s="184">
        <f t="shared" si="5"/>
        <v>0</v>
      </c>
      <c r="AB35" s="185">
        <f t="shared" si="6"/>
        <v>0</v>
      </c>
      <c r="AC35" s="186"/>
      <c r="AD35" s="188"/>
      <c r="AE35" s="176"/>
      <c r="AF35" s="189">
        <f t="shared" si="0"/>
        <v>0</v>
      </c>
      <c r="AG35" s="186"/>
      <c r="AH35" s="186"/>
      <c r="AI35" s="186"/>
    </row>
    <row r="36" spans="1:35" s="190" customFormat="1" ht="38.25">
      <c r="A36" s="137" t="s">
        <v>182</v>
      </c>
      <c r="B36" s="174"/>
      <c r="C36" s="174"/>
      <c r="D36" s="175" t="e">
        <f t="shared" si="2"/>
        <v>#DIV/0!</v>
      </c>
      <c r="E36" s="176"/>
      <c r="F36" s="177"/>
      <c r="G36" s="176"/>
      <c r="H36" s="176"/>
      <c r="I36" s="179">
        <f t="shared" si="1"/>
        <v>0</v>
      </c>
      <c r="J36" s="191">
        <v>3</v>
      </c>
      <c r="K36" s="181">
        <v>0</v>
      </c>
      <c r="L36" s="181">
        <v>3</v>
      </c>
      <c r="M36" s="182">
        <v>3</v>
      </c>
      <c r="N36" s="183"/>
      <c r="O36" s="182"/>
      <c r="P36" s="182"/>
      <c r="Q36" s="182"/>
      <c r="R36" s="184">
        <f t="shared" si="3"/>
        <v>3</v>
      </c>
      <c r="S36" s="185">
        <f t="shared" si="4"/>
        <v>0</v>
      </c>
      <c r="T36" s="181"/>
      <c r="U36" s="187"/>
      <c r="V36" s="183"/>
      <c r="W36" s="182"/>
      <c r="X36" s="182"/>
      <c r="Y36" s="182"/>
      <c r="Z36" s="182"/>
      <c r="AA36" s="184">
        <f t="shared" si="5"/>
        <v>0</v>
      </c>
      <c r="AB36" s="185">
        <f t="shared" si="6"/>
        <v>0</v>
      </c>
      <c r="AC36" s="186"/>
      <c r="AD36" s="188"/>
      <c r="AE36" s="176"/>
      <c r="AF36" s="189">
        <f t="shared" si="0"/>
        <v>0</v>
      </c>
      <c r="AG36" s="186"/>
      <c r="AH36" s="186"/>
      <c r="AI36" s="186"/>
    </row>
    <row r="37" spans="1:35" s="190" customFormat="1" ht="25.5">
      <c r="A37" s="137" t="s">
        <v>183</v>
      </c>
      <c r="B37" s="174"/>
      <c r="C37" s="174"/>
      <c r="D37" s="175" t="e">
        <f t="shared" si="2"/>
        <v>#DIV/0!</v>
      </c>
      <c r="E37" s="176"/>
      <c r="F37" s="177"/>
      <c r="G37" s="176"/>
      <c r="H37" s="176"/>
      <c r="I37" s="179">
        <f t="shared" si="1"/>
        <v>0</v>
      </c>
      <c r="J37" s="191">
        <v>1</v>
      </c>
      <c r="K37" s="181">
        <v>0</v>
      </c>
      <c r="L37" s="181">
        <v>1</v>
      </c>
      <c r="M37" s="182">
        <v>1</v>
      </c>
      <c r="N37" s="183"/>
      <c r="O37" s="182"/>
      <c r="P37" s="182"/>
      <c r="Q37" s="182"/>
      <c r="R37" s="184">
        <f t="shared" si="3"/>
        <v>1</v>
      </c>
      <c r="S37" s="185">
        <f t="shared" si="4"/>
        <v>0</v>
      </c>
      <c r="T37" s="181"/>
      <c r="U37" s="187"/>
      <c r="V37" s="183"/>
      <c r="W37" s="182"/>
      <c r="X37" s="182"/>
      <c r="Y37" s="182"/>
      <c r="Z37" s="182"/>
      <c r="AA37" s="184">
        <f t="shared" si="5"/>
        <v>0</v>
      </c>
      <c r="AB37" s="185">
        <f t="shared" si="6"/>
        <v>0</v>
      </c>
      <c r="AC37" s="186"/>
      <c r="AD37" s="188"/>
      <c r="AE37" s="176"/>
      <c r="AF37" s="189">
        <f t="shared" si="0"/>
        <v>0</v>
      </c>
      <c r="AG37" s="186"/>
      <c r="AH37" s="186"/>
      <c r="AI37" s="186"/>
    </row>
    <row r="38" spans="1:35" s="190" customFormat="1" ht="27.75" customHeight="1">
      <c r="A38" s="214" t="s">
        <v>184</v>
      </c>
      <c r="B38" s="174"/>
      <c r="C38" s="174"/>
      <c r="D38" s="175" t="e">
        <f t="shared" si="2"/>
        <v>#DIV/0!</v>
      </c>
      <c r="E38" s="176"/>
      <c r="F38" s="177"/>
      <c r="G38" s="176"/>
      <c r="H38" s="176"/>
      <c r="I38" s="179">
        <f t="shared" si="1"/>
        <v>0</v>
      </c>
      <c r="J38" s="191">
        <v>1</v>
      </c>
      <c r="K38" s="181">
        <v>0</v>
      </c>
      <c r="L38" s="181">
        <v>1</v>
      </c>
      <c r="M38" s="182">
        <v>1</v>
      </c>
      <c r="N38" s="183"/>
      <c r="O38" s="182"/>
      <c r="P38" s="182"/>
      <c r="Q38" s="182"/>
      <c r="R38" s="184">
        <f t="shared" si="3"/>
        <v>1</v>
      </c>
      <c r="S38" s="185">
        <f t="shared" si="4"/>
        <v>0</v>
      </c>
      <c r="T38" s="181"/>
      <c r="U38" s="187"/>
      <c r="V38" s="183"/>
      <c r="W38" s="182"/>
      <c r="X38" s="182"/>
      <c r="Y38" s="182"/>
      <c r="Z38" s="182"/>
      <c r="AA38" s="184">
        <f>SUM(U38:Z38)</f>
        <v>0</v>
      </c>
      <c r="AB38" s="185">
        <f>T38-AA38</f>
        <v>0</v>
      </c>
      <c r="AC38" s="186"/>
      <c r="AD38" s="188"/>
      <c r="AE38" s="176"/>
      <c r="AF38" s="189">
        <f t="shared" si="0"/>
        <v>0</v>
      </c>
      <c r="AG38" s="186"/>
      <c r="AH38" s="186"/>
      <c r="AI38" s="186"/>
    </row>
    <row r="39" spans="1:35" s="190" customFormat="1" ht="15.75">
      <c r="A39" s="136"/>
      <c r="B39" s="174"/>
      <c r="C39" s="174"/>
      <c r="D39" s="175" t="e">
        <f t="shared" si="2"/>
        <v>#DIV/0!</v>
      </c>
      <c r="E39" s="176"/>
      <c r="F39" s="177"/>
      <c r="G39" s="176"/>
      <c r="H39" s="176"/>
      <c r="I39" s="179">
        <f t="shared" si="1"/>
        <v>0</v>
      </c>
      <c r="J39" s="191"/>
      <c r="K39" s="181"/>
      <c r="L39" s="181"/>
      <c r="M39" s="182"/>
      <c r="N39" s="183"/>
      <c r="O39" s="182"/>
      <c r="P39" s="182"/>
      <c r="Q39" s="182"/>
      <c r="R39" s="184">
        <f>SUM(M39:Q39)</f>
        <v>0</v>
      </c>
      <c r="S39" s="185">
        <f>J39-R39</f>
        <v>0</v>
      </c>
      <c r="T39" s="181"/>
      <c r="U39" s="187"/>
      <c r="V39" s="183"/>
      <c r="W39" s="182"/>
      <c r="X39" s="182"/>
      <c r="Y39" s="182"/>
      <c r="Z39" s="182"/>
      <c r="AA39" s="184">
        <f>SUM(U39:Z39)</f>
        <v>0</v>
      </c>
      <c r="AB39" s="185">
        <f>T39-AA39</f>
        <v>0</v>
      </c>
      <c r="AC39" s="186"/>
      <c r="AD39" s="188"/>
      <c r="AE39" s="176"/>
      <c r="AF39" s="189">
        <f t="shared" si="0"/>
        <v>0</v>
      </c>
      <c r="AG39" s="186"/>
      <c r="AH39" s="186"/>
      <c r="AI39" s="186"/>
    </row>
    <row r="40" spans="1:35" ht="15.75" customHeight="1" thickBot="1">
      <c r="A40" s="193" t="s">
        <v>188</v>
      </c>
      <c r="B40" s="194">
        <f>SUM(B9:B39)-B32</f>
        <v>17043</v>
      </c>
      <c r="C40" s="194">
        <f>SUM(C9:C39)-C32</f>
        <v>114950</v>
      </c>
      <c r="D40" s="210">
        <f t="shared" si="2"/>
        <v>49.20804794520548</v>
      </c>
      <c r="E40" s="194">
        <f>SUM(E9:E39)-E32</f>
        <v>491</v>
      </c>
      <c r="F40" s="195">
        <f>SUM(F9:F39)-F32</f>
        <v>107</v>
      </c>
      <c r="G40" s="194">
        <f>SUM(G9:G39)-G32</f>
        <v>36</v>
      </c>
      <c r="H40" s="194">
        <f>SUM(H9:H39)-H32</f>
        <v>6</v>
      </c>
      <c r="I40" s="196">
        <f t="shared" si="1"/>
        <v>640</v>
      </c>
      <c r="J40" s="208">
        <f aca="true" t="shared" si="7" ref="J40:Q40">SUM(J9:J39)</f>
        <v>230</v>
      </c>
      <c r="K40" s="209">
        <f t="shared" si="7"/>
        <v>56</v>
      </c>
      <c r="L40" s="209">
        <f t="shared" si="7"/>
        <v>164</v>
      </c>
      <c r="M40" s="197">
        <f t="shared" si="7"/>
        <v>182</v>
      </c>
      <c r="N40" s="198">
        <f t="shared" si="7"/>
        <v>0</v>
      </c>
      <c r="O40" s="197">
        <f t="shared" si="7"/>
        <v>20</v>
      </c>
      <c r="P40" s="197">
        <f t="shared" si="7"/>
        <v>5</v>
      </c>
      <c r="Q40" s="197">
        <f t="shared" si="7"/>
        <v>0</v>
      </c>
      <c r="R40" s="184">
        <f>SUM(M40:Q40)</f>
        <v>207</v>
      </c>
      <c r="S40" s="199">
        <f>J40-R40</f>
        <v>23</v>
      </c>
      <c r="T40" s="209">
        <f aca="true" t="shared" si="8" ref="T40:Z40">SUM(T9:T39)</f>
        <v>566</v>
      </c>
      <c r="U40" s="197">
        <f t="shared" si="8"/>
        <v>405</v>
      </c>
      <c r="V40" s="198">
        <f t="shared" si="8"/>
        <v>0</v>
      </c>
      <c r="W40" s="197">
        <f t="shared" si="8"/>
        <v>90</v>
      </c>
      <c r="X40" s="197">
        <f t="shared" si="8"/>
        <v>30</v>
      </c>
      <c r="Y40" s="197">
        <f t="shared" si="8"/>
        <v>130</v>
      </c>
      <c r="Z40" s="197">
        <f t="shared" si="8"/>
        <v>0</v>
      </c>
      <c r="AA40" s="184">
        <f>SUM(U40:Z40)</f>
        <v>655</v>
      </c>
      <c r="AB40" s="199">
        <f>T40-AA40</f>
        <v>-89</v>
      </c>
      <c r="AC40" s="209">
        <f>SUM(AC9:AC39)</f>
        <v>1</v>
      </c>
      <c r="AD40" s="200">
        <f>SUM(AD9:AD39)</f>
        <v>3</v>
      </c>
      <c r="AE40" s="197">
        <f>SUM(AE9:AE39)</f>
        <v>0</v>
      </c>
      <c r="AF40" s="201">
        <f t="shared" si="0"/>
        <v>-2</v>
      </c>
      <c r="AG40" s="209">
        <f>SUM(AG9:AG39)</f>
        <v>0</v>
      </c>
      <c r="AH40" s="209">
        <f>SUM(AH9:AH39)</f>
        <v>0</v>
      </c>
      <c r="AI40" s="209">
        <f>SUM(AI9:AI39)</f>
        <v>0</v>
      </c>
    </row>
  </sheetData>
  <sheetProtection/>
  <mergeCells count="26">
    <mergeCell ref="A1:B1"/>
    <mergeCell ref="C2:L2"/>
    <mergeCell ref="H7:H8"/>
    <mergeCell ref="I7:I8"/>
    <mergeCell ref="E7:E8"/>
    <mergeCell ref="F7:F8"/>
    <mergeCell ref="A6:A8"/>
    <mergeCell ref="B6:B8"/>
    <mergeCell ref="C6:C8"/>
    <mergeCell ref="D6:D8"/>
    <mergeCell ref="AE7:AE8"/>
    <mergeCell ref="J6:AF6"/>
    <mergeCell ref="M7:R7"/>
    <mergeCell ref="U7:AA7"/>
    <mergeCell ref="S7:S8"/>
    <mergeCell ref="AF7:AF8"/>
    <mergeCell ref="AG6:AI7"/>
    <mergeCell ref="T7:T8"/>
    <mergeCell ref="AB7:AB8"/>
    <mergeCell ref="AC7:AC8"/>
    <mergeCell ref="AD7:AD8"/>
    <mergeCell ref="E6:I6"/>
    <mergeCell ref="J7:J8"/>
    <mergeCell ref="K7:K8"/>
    <mergeCell ref="L7:L8"/>
    <mergeCell ref="G7:G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1.625" style="54" customWidth="1"/>
    <col min="2" max="2" width="9.125" style="54" customWidth="1"/>
    <col min="3" max="3" width="5.875" style="54" customWidth="1"/>
    <col min="4" max="4" width="8.00390625" style="54" customWidth="1"/>
    <col min="5" max="5" width="5.875" style="55" customWidth="1"/>
    <col min="6" max="7" width="6.25390625" style="55" customWidth="1"/>
    <col min="8" max="8" width="6.00390625" style="55" customWidth="1"/>
    <col min="9" max="9" width="5.875" style="55" customWidth="1"/>
    <col min="10" max="10" width="6.00390625" style="55" customWidth="1"/>
    <col min="11" max="11" width="6.75390625" style="55" customWidth="1"/>
    <col min="12" max="12" width="6.375" style="55" customWidth="1"/>
    <col min="13" max="13" width="5.875" style="54" customWidth="1"/>
    <col min="14" max="14" width="6.25390625" style="54" customWidth="1"/>
    <col min="15" max="15" width="6.75390625" style="54" customWidth="1"/>
    <col min="16" max="16" width="5.75390625" style="36" customWidth="1"/>
    <col min="17" max="18" width="6.75390625" style="36" customWidth="1"/>
    <col min="19" max="16384" width="9.125" style="36" customWidth="1"/>
  </cols>
  <sheetData>
    <row r="1" spans="1:23" s="37" customFormat="1" ht="15.75">
      <c r="A1" s="1"/>
      <c r="B1" s="2" t="s">
        <v>52</v>
      </c>
      <c r="C1" s="3" t="str">
        <f>'Kadar.ode.'!C1</f>
        <v>Клиничко болнички центар Земун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3"/>
      <c r="P1" s="63"/>
      <c r="Q1" s="63"/>
      <c r="R1" s="64"/>
      <c r="S1" s="63"/>
      <c r="T1" s="64"/>
      <c r="W1" s="44"/>
    </row>
    <row r="2" spans="1:23" s="37" customFormat="1" ht="15.75">
      <c r="A2" s="1"/>
      <c r="B2" s="2" t="s">
        <v>53</v>
      </c>
      <c r="C2" s="242">
        <f>'Kadar.ode.'!C2</f>
        <v>7030100</v>
      </c>
      <c r="D2" s="243"/>
      <c r="E2" s="243"/>
      <c r="F2" s="243"/>
      <c r="G2" s="243"/>
      <c r="H2" s="243"/>
      <c r="I2" s="4"/>
      <c r="J2" s="4"/>
      <c r="K2" s="4"/>
      <c r="L2" s="4"/>
      <c r="M2" s="4"/>
      <c r="N2" s="5"/>
      <c r="O2" s="63"/>
      <c r="P2" s="63"/>
      <c r="Q2" s="63"/>
      <c r="R2" s="64"/>
      <c r="S2" s="63"/>
      <c r="T2" s="64"/>
      <c r="W2" s="44"/>
    </row>
    <row r="3" spans="1:23" s="37" customFormat="1" ht="15.75">
      <c r="A3" s="1"/>
      <c r="B3" s="2" t="s">
        <v>54</v>
      </c>
      <c r="C3" s="3" t="str">
        <f>'Kadar.ode.'!C3</f>
        <v>31.12.2021.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63"/>
      <c r="P3" s="63"/>
      <c r="Q3" s="63"/>
      <c r="R3" s="64"/>
      <c r="S3" s="63"/>
      <c r="T3" s="64"/>
      <c r="W3" s="44"/>
    </row>
    <row r="4" spans="1:23" s="37" customFormat="1" ht="15.75">
      <c r="A4" s="1"/>
      <c r="B4" s="2" t="s">
        <v>85</v>
      </c>
      <c r="C4" s="6" t="s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63"/>
      <c r="P4" s="63"/>
      <c r="Q4" s="63"/>
      <c r="R4" s="64"/>
      <c r="S4" s="63"/>
      <c r="T4" s="64"/>
      <c r="W4" s="44"/>
    </row>
    <row r="5" spans="1:23" s="37" customFormat="1" ht="10.5" customHeight="1">
      <c r="A5" s="10"/>
      <c r="C5" s="56"/>
      <c r="F5" s="57"/>
      <c r="G5" s="57"/>
      <c r="H5" s="57"/>
      <c r="I5" s="57"/>
      <c r="J5" s="57"/>
      <c r="K5" s="57"/>
      <c r="L5" s="57"/>
      <c r="M5" s="57"/>
      <c r="O5" s="63"/>
      <c r="P5" s="63"/>
      <c r="Q5" s="63"/>
      <c r="R5" s="64"/>
      <c r="S5" s="63"/>
      <c r="T5" s="64"/>
      <c r="W5" s="44"/>
    </row>
    <row r="6" spans="1:18" ht="55.5" customHeight="1">
      <c r="A6" s="245" t="s">
        <v>86</v>
      </c>
      <c r="B6" s="245" t="s">
        <v>87</v>
      </c>
      <c r="C6" s="245" t="s">
        <v>88</v>
      </c>
      <c r="D6" s="245" t="s">
        <v>89</v>
      </c>
      <c r="E6" s="244" t="s">
        <v>58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 t="s">
        <v>59</v>
      </c>
      <c r="Q6" s="244"/>
      <c r="R6" s="244"/>
    </row>
    <row r="7" spans="1:18" s="51" customFormat="1" ht="88.5" customHeight="1">
      <c r="A7" s="245"/>
      <c r="B7" s="245"/>
      <c r="C7" s="245"/>
      <c r="D7" s="245"/>
      <c r="E7" s="82" t="s">
        <v>90</v>
      </c>
      <c r="F7" s="83" t="s">
        <v>65</v>
      </c>
      <c r="G7" s="83" t="s">
        <v>66</v>
      </c>
      <c r="H7" s="104" t="s">
        <v>91</v>
      </c>
      <c r="I7" s="105" t="s">
        <v>92</v>
      </c>
      <c r="J7" s="82" t="s">
        <v>93</v>
      </c>
      <c r="K7" s="104" t="s">
        <v>94</v>
      </c>
      <c r="L7" s="105" t="s">
        <v>95</v>
      </c>
      <c r="M7" s="82" t="s">
        <v>72</v>
      </c>
      <c r="N7" s="104" t="s">
        <v>96</v>
      </c>
      <c r="O7" s="105" t="s">
        <v>97</v>
      </c>
      <c r="P7" s="82" t="s">
        <v>98</v>
      </c>
      <c r="Q7" s="82" t="s">
        <v>99</v>
      </c>
      <c r="R7" s="82" t="s">
        <v>100</v>
      </c>
    </row>
    <row r="8" spans="1:18" ht="12" customHeight="1">
      <c r="A8" s="119" t="s">
        <v>39</v>
      </c>
      <c r="B8" s="120">
        <v>23</v>
      </c>
      <c r="C8" s="120">
        <v>3</v>
      </c>
      <c r="D8" s="120">
        <v>17050</v>
      </c>
      <c r="E8" s="133">
        <v>5</v>
      </c>
      <c r="F8" s="133"/>
      <c r="G8" s="133">
        <v>5</v>
      </c>
      <c r="H8" s="79">
        <v>5</v>
      </c>
      <c r="I8" s="80">
        <f aca="true" t="shared" si="0" ref="I8:I17">E8-H8</f>
        <v>0</v>
      </c>
      <c r="J8" s="133">
        <v>26</v>
      </c>
      <c r="K8" s="79">
        <v>20</v>
      </c>
      <c r="L8" s="80">
        <f aca="true" t="shared" si="1" ref="L8:L17">J8-K8</f>
        <v>6</v>
      </c>
      <c r="M8" s="77"/>
      <c r="N8" s="79"/>
      <c r="O8" s="80">
        <f aca="true" t="shared" si="2" ref="O8:O17">M8-N8</f>
        <v>0</v>
      </c>
      <c r="P8" s="98"/>
      <c r="Q8" s="98"/>
      <c r="R8" s="98"/>
    </row>
    <row r="9" spans="1:18" ht="12" customHeight="1">
      <c r="A9" s="119" t="s">
        <v>191</v>
      </c>
      <c r="B9" s="120">
        <v>38</v>
      </c>
      <c r="C9" s="120">
        <v>2</v>
      </c>
      <c r="D9" s="120"/>
      <c r="E9" s="77"/>
      <c r="F9" s="76"/>
      <c r="G9" s="76"/>
      <c r="H9" s="79">
        <v>8</v>
      </c>
      <c r="I9" s="80">
        <f t="shared" si="0"/>
        <v>-8</v>
      </c>
      <c r="J9" s="76"/>
      <c r="K9" s="79">
        <v>16</v>
      </c>
      <c r="L9" s="80">
        <f t="shared" si="1"/>
        <v>-16</v>
      </c>
      <c r="M9" s="77"/>
      <c r="N9" s="79"/>
      <c r="O9" s="80">
        <f t="shared" si="2"/>
        <v>0</v>
      </c>
      <c r="P9" s="98"/>
      <c r="Q9" s="98"/>
      <c r="R9" s="98"/>
    </row>
    <row r="10" spans="1:18" ht="12" customHeight="1">
      <c r="A10" s="119"/>
      <c r="B10" s="120"/>
      <c r="C10" s="120"/>
      <c r="D10" s="120"/>
      <c r="E10" s="77"/>
      <c r="F10" s="76"/>
      <c r="G10" s="76"/>
      <c r="H10" s="79"/>
      <c r="I10" s="80">
        <f t="shared" si="0"/>
        <v>0</v>
      </c>
      <c r="J10" s="76"/>
      <c r="K10" s="79"/>
      <c r="L10" s="80">
        <f t="shared" si="1"/>
        <v>0</v>
      </c>
      <c r="M10" s="77"/>
      <c r="N10" s="79"/>
      <c r="O10" s="80">
        <f t="shared" si="2"/>
        <v>0</v>
      </c>
      <c r="P10" s="98"/>
      <c r="Q10" s="98"/>
      <c r="R10" s="98"/>
    </row>
    <row r="11" spans="1:18" ht="12" customHeight="1">
      <c r="A11" s="119"/>
      <c r="B11" s="120"/>
      <c r="C11" s="120"/>
      <c r="D11" s="120"/>
      <c r="E11" s="97"/>
      <c r="F11" s="99"/>
      <c r="G11" s="99"/>
      <c r="H11" s="79"/>
      <c r="I11" s="80">
        <f t="shared" si="0"/>
        <v>0</v>
      </c>
      <c r="J11" s="97"/>
      <c r="K11" s="79"/>
      <c r="L11" s="80">
        <f t="shared" si="1"/>
        <v>0</v>
      </c>
      <c r="M11" s="97"/>
      <c r="N11" s="79"/>
      <c r="O11" s="80">
        <f t="shared" si="2"/>
        <v>0</v>
      </c>
      <c r="P11" s="98"/>
      <c r="Q11" s="98"/>
      <c r="R11" s="98"/>
    </row>
    <row r="12" spans="1:18" ht="12" customHeight="1">
      <c r="A12" s="119"/>
      <c r="B12" s="120"/>
      <c r="C12" s="120"/>
      <c r="D12" s="120"/>
      <c r="E12" s="97"/>
      <c r="F12" s="99"/>
      <c r="G12" s="99"/>
      <c r="H12" s="79"/>
      <c r="I12" s="80">
        <f t="shared" si="0"/>
        <v>0</v>
      </c>
      <c r="J12" s="97"/>
      <c r="K12" s="79"/>
      <c r="L12" s="80">
        <f t="shared" si="1"/>
        <v>0</v>
      </c>
      <c r="M12" s="97"/>
      <c r="N12" s="79"/>
      <c r="O12" s="80">
        <f t="shared" si="2"/>
        <v>0</v>
      </c>
      <c r="P12" s="98"/>
      <c r="Q12" s="98"/>
      <c r="R12" s="98"/>
    </row>
    <row r="13" spans="1:18" ht="12" customHeight="1">
      <c r="A13" s="119"/>
      <c r="B13" s="120"/>
      <c r="C13" s="120"/>
      <c r="D13" s="120"/>
      <c r="E13" s="97"/>
      <c r="F13" s="99"/>
      <c r="G13" s="99"/>
      <c r="H13" s="79"/>
      <c r="I13" s="80">
        <f t="shared" si="0"/>
        <v>0</v>
      </c>
      <c r="J13" s="97"/>
      <c r="K13" s="79"/>
      <c r="L13" s="80">
        <f t="shared" si="1"/>
        <v>0</v>
      </c>
      <c r="M13" s="97"/>
      <c r="N13" s="79"/>
      <c r="O13" s="80">
        <f t="shared" si="2"/>
        <v>0</v>
      </c>
      <c r="P13" s="98"/>
      <c r="Q13" s="98"/>
      <c r="R13" s="98"/>
    </row>
    <row r="14" spans="1:18" ht="12" customHeight="1">
      <c r="A14" s="119"/>
      <c r="B14" s="120"/>
      <c r="C14" s="120"/>
      <c r="D14" s="120"/>
      <c r="E14" s="97"/>
      <c r="F14" s="99"/>
      <c r="G14" s="99"/>
      <c r="H14" s="79"/>
      <c r="I14" s="80">
        <f t="shared" si="0"/>
        <v>0</v>
      </c>
      <c r="J14" s="97"/>
      <c r="K14" s="79"/>
      <c r="L14" s="80">
        <f t="shared" si="1"/>
        <v>0</v>
      </c>
      <c r="M14" s="97"/>
      <c r="N14" s="79"/>
      <c r="O14" s="80">
        <f t="shared" si="2"/>
        <v>0</v>
      </c>
      <c r="P14" s="98"/>
      <c r="Q14" s="98"/>
      <c r="R14" s="98"/>
    </row>
    <row r="15" spans="1:18" ht="12" customHeight="1">
      <c r="A15" s="119"/>
      <c r="B15" s="120"/>
      <c r="C15" s="120"/>
      <c r="D15" s="120"/>
      <c r="E15" s="97"/>
      <c r="F15" s="99"/>
      <c r="G15" s="99"/>
      <c r="H15" s="79"/>
      <c r="I15" s="80">
        <f t="shared" si="0"/>
        <v>0</v>
      </c>
      <c r="J15" s="97"/>
      <c r="K15" s="79"/>
      <c r="L15" s="80">
        <f t="shared" si="1"/>
        <v>0</v>
      </c>
      <c r="M15" s="97"/>
      <c r="N15" s="79"/>
      <c r="O15" s="80">
        <f t="shared" si="2"/>
        <v>0</v>
      </c>
      <c r="P15" s="98"/>
      <c r="Q15" s="98"/>
      <c r="R15" s="98"/>
    </row>
    <row r="16" spans="1:18" ht="12" customHeight="1">
      <c r="A16" s="119"/>
      <c r="B16" s="120"/>
      <c r="C16" s="120"/>
      <c r="D16" s="120"/>
      <c r="E16" s="97"/>
      <c r="F16" s="99"/>
      <c r="G16" s="99"/>
      <c r="H16" s="79"/>
      <c r="I16" s="80">
        <f t="shared" si="0"/>
        <v>0</v>
      </c>
      <c r="J16" s="97"/>
      <c r="K16" s="79"/>
      <c r="L16" s="80">
        <f t="shared" si="1"/>
        <v>0</v>
      </c>
      <c r="M16" s="97"/>
      <c r="N16" s="79"/>
      <c r="O16" s="80">
        <f t="shared" si="2"/>
        <v>0</v>
      </c>
      <c r="P16" s="98"/>
      <c r="Q16" s="98"/>
      <c r="R16" s="98"/>
    </row>
    <row r="17" spans="1:18" ht="12" customHeight="1">
      <c r="A17" s="119"/>
      <c r="B17" s="120"/>
      <c r="C17" s="120"/>
      <c r="D17" s="120"/>
      <c r="E17" s="97"/>
      <c r="F17" s="99"/>
      <c r="G17" s="99"/>
      <c r="H17" s="79"/>
      <c r="I17" s="80">
        <f t="shared" si="0"/>
        <v>0</v>
      </c>
      <c r="J17" s="97"/>
      <c r="K17" s="79"/>
      <c r="L17" s="80">
        <f t="shared" si="1"/>
        <v>0</v>
      </c>
      <c r="M17" s="97"/>
      <c r="N17" s="79"/>
      <c r="O17" s="80">
        <f t="shared" si="2"/>
        <v>0</v>
      </c>
      <c r="P17" s="98"/>
      <c r="Q17" s="98"/>
      <c r="R17" s="98"/>
    </row>
    <row r="18" spans="1:18" s="52" customFormat="1" ht="19.5" customHeight="1">
      <c r="A18" s="84" t="s">
        <v>63</v>
      </c>
      <c r="B18" s="100"/>
      <c r="C18" s="100"/>
      <c r="D18" s="100"/>
      <c r="E18" s="100">
        <f aca="true" t="shared" si="3" ref="E18:R18">SUM(E8:E17)</f>
        <v>5</v>
      </c>
      <c r="F18" s="100">
        <f t="shared" si="3"/>
        <v>0</v>
      </c>
      <c r="G18" s="100">
        <f t="shared" si="3"/>
        <v>5</v>
      </c>
      <c r="H18" s="100">
        <f t="shared" si="3"/>
        <v>13</v>
      </c>
      <c r="I18" s="100">
        <f t="shared" si="3"/>
        <v>-8</v>
      </c>
      <c r="J18" s="100">
        <f t="shared" si="3"/>
        <v>26</v>
      </c>
      <c r="K18" s="100">
        <f t="shared" si="3"/>
        <v>36</v>
      </c>
      <c r="L18" s="100">
        <f t="shared" si="3"/>
        <v>-10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</row>
    <row r="19" ht="12.75">
      <c r="A19" s="58" t="s">
        <v>101</v>
      </c>
    </row>
    <row r="20" spans="1:15" s="53" customFormat="1" ht="27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2:15" s="53" customFormat="1" ht="17.2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8" ht="12.75">
      <c r="A22" s="61"/>
      <c r="B22" s="61"/>
      <c r="C22" s="61"/>
      <c r="D22" s="61"/>
      <c r="E22" s="62"/>
      <c r="F22" s="62"/>
      <c r="G22" s="62"/>
      <c r="H22" s="62"/>
      <c r="I22" s="62"/>
      <c r="J22" s="62"/>
      <c r="K22" s="62"/>
      <c r="L22" s="62"/>
      <c r="M22" s="61"/>
      <c r="N22" s="61"/>
      <c r="O22" s="61"/>
      <c r="R22" s="65"/>
    </row>
    <row r="23" spans="1:15" ht="12.75">
      <c r="A23" s="61"/>
      <c r="B23" s="61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1"/>
      <c r="N23" s="61"/>
      <c r="O23" s="61"/>
    </row>
    <row r="24" spans="1:15" ht="12.75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62"/>
      <c r="M24" s="61"/>
      <c r="N24" s="61"/>
      <c r="O24" s="61"/>
    </row>
  </sheetData>
  <sheetProtection/>
  <mergeCells count="7">
    <mergeCell ref="C2:H2"/>
    <mergeCell ref="E6:O6"/>
    <mergeCell ref="P6:R6"/>
    <mergeCell ref="A6:A7"/>
    <mergeCell ref="B6:B7"/>
    <mergeCell ref="C6:C7"/>
    <mergeCell ref="D6:D7"/>
  </mergeCells>
  <printOptions/>
  <pageMargins left="0.236220472440945" right="0.236220472440945" top="0.354330708661417" bottom="0.354330708661417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29.625" style="37" customWidth="1"/>
    <col min="2" max="2" width="8.125" style="44" customWidth="1"/>
    <col min="3" max="3" width="5.125" style="44" customWidth="1"/>
    <col min="4" max="7" width="5.125" style="135" customWidth="1"/>
    <col min="8" max="8" width="5.125" style="44" customWidth="1"/>
    <col min="9" max="10" width="5.125" style="45" customWidth="1"/>
    <col min="11" max="11" width="5.125" style="37" customWidth="1"/>
    <col min="12" max="12" width="5.125" style="44" customWidth="1"/>
    <col min="13" max="23" width="5.125" style="37" customWidth="1"/>
    <col min="24" max="16384" width="9.125" style="37" customWidth="1"/>
  </cols>
  <sheetData>
    <row r="1" spans="1:16" ht="15.75">
      <c r="A1" s="1"/>
      <c r="B1" s="2" t="s">
        <v>52</v>
      </c>
      <c r="C1" s="3" t="str">
        <f>'Kadar.ode.'!C1</f>
        <v>Клиничко болнички центар Земун</v>
      </c>
      <c r="D1" s="129"/>
      <c r="E1" s="129"/>
      <c r="F1" s="129"/>
      <c r="G1" s="129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1"/>
      <c r="B2" s="2" t="s">
        <v>53</v>
      </c>
      <c r="C2" s="242">
        <f>'Kadar.ode.'!C2</f>
        <v>7030100</v>
      </c>
      <c r="D2" s="243"/>
      <c r="E2" s="243"/>
      <c r="F2" s="243"/>
      <c r="G2" s="243"/>
      <c r="H2" s="243"/>
      <c r="I2" s="243"/>
      <c r="J2" s="243"/>
      <c r="K2" s="243"/>
      <c r="L2" s="243"/>
      <c r="M2" s="4"/>
      <c r="N2" s="4"/>
      <c r="O2" s="4"/>
      <c r="P2" s="5"/>
    </row>
    <row r="3" spans="1:16" ht="15.75">
      <c r="A3" s="1"/>
      <c r="B3" s="2" t="s">
        <v>54</v>
      </c>
      <c r="C3" s="3" t="str">
        <f>'Kadar.ode.'!C3</f>
        <v>31.12.2021.</v>
      </c>
      <c r="D3" s="129"/>
      <c r="E3" s="129"/>
      <c r="F3" s="129"/>
      <c r="G3" s="129"/>
      <c r="H3" s="4"/>
      <c r="I3" s="4"/>
      <c r="J3" s="4"/>
      <c r="K3" s="4"/>
      <c r="L3" s="4"/>
      <c r="M3" s="4"/>
      <c r="N3" s="4"/>
      <c r="O3" s="4"/>
      <c r="P3" s="5"/>
    </row>
    <row r="4" spans="1:16" ht="15.75">
      <c r="A4" s="1"/>
      <c r="B4" s="2" t="s">
        <v>102</v>
      </c>
      <c r="C4" s="6" t="s">
        <v>13</v>
      </c>
      <c r="D4" s="130"/>
      <c r="E4" s="130"/>
      <c r="F4" s="130"/>
      <c r="G4" s="130"/>
      <c r="H4" s="7"/>
      <c r="I4" s="7"/>
      <c r="J4" s="7"/>
      <c r="K4" s="7"/>
      <c r="L4" s="7"/>
      <c r="M4" s="7"/>
      <c r="N4" s="7"/>
      <c r="O4" s="7"/>
      <c r="P4" s="8"/>
    </row>
    <row r="5" spans="1:13" ht="9" customHeight="1">
      <c r="A5" s="10"/>
      <c r="B5" s="37"/>
      <c r="C5" s="38"/>
      <c r="D5" s="131"/>
      <c r="E5" s="131"/>
      <c r="F5" s="131"/>
      <c r="G5" s="131"/>
      <c r="H5" s="46"/>
      <c r="I5" s="46"/>
      <c r="J5" s="46"/>
      <c r="K5" s="46"/>
      <c r="L5" s="46"/>
      <c r="M5" s="46"/>
    </row>
    <row r="6" spans="1:23" ht="45.75" customHeight="1">
      <c r="A6" s="247" t="s">
        <v>103</v>
      </c>
      <c r="B6" s="248" t="s">
        <v>104</v>
      </c>
      <c r="C6" s="248" t="s">
        <v>105</v>
      </c>
      <c r="D6" s="246" t="s">
        <v>58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 t="s">
        <v>59</v>
      </c>
      <c r="U6" s="246"/>
      <c r="V6" s="246"/>
      <c r="W6" s="246"/>
    </row>
    <row r="7" spans="1:23" s="43" customFormat="1" ht="66" customHeight="1">
      <c r="A7" s="247"/>
      <c r="B7" s="248"/>
      <c r="C7" s="248"/>
      <c r="D7" s="132" t="s">
        <v>90</v>
      </c>
      <c r="E7" s="132" t="s">
        <v>106</v>
      </c>
      <c r="F7" s="132" t="s">
        <v>65</v>
      </c>
      <c r="G7" s="132" t="s">
        <v>66</v>
      </c>
      <c r="H7" s="106" t="s">
        <v>107</v>
      </c>
      <c r="I7" s="81" t="s">
        <v>74</v>
      </c>
      <c r="J7" s="106" t="s">
        <v>108</v>
      </c>
      <c r="K7" s="108" t="s">
        <v>109</v>
      </c>
      <c r="L7" s="87" t="s">
        <v>110</v>
      </c>
      <c r="M7" s="107" t="s">
        <v>107</v>
      </c>
      <c r="N7" s="86" t="s">
        <v>74</v>
      </c>
      <c r="O7" s="106" t="s">
        <v>108</v>
      </c>
      <c r="P7" s="109" t="s">
        <v>109</v>
      </c>
      <c r="Q7" s="88" t="s">
        <v>111</v>
      </c>
      <c r="R7" s="111" t="s">
        <v>112</v>
      </c>
      <c r="S7" s="110" t="s">
        <v>113</v>
      </c>
      <c r="T7" s="85" t="s">
        <v>98</v>
      </c>
      <c r="U7" s="85" t="s">
        <v>114</v>
      </c>
      <c r="V7" s="85" t="s">
        <v>115</v>
      </c>
      <c r="W7" s="85" t="s">
        <v>100</v>
      </c>
    </row>
    <row r="8" spans="1:23" ht="24">
      <c r="A8" s="121" t="s">
        <v>116</v>
      </c>
      <c r="B8" s="118">
        <v>640</v>
      </c>
      <c r="C8" s="118"/>
      <c r="D8" s="133">
        <v>6</v>
      </c>
      <c r="E8" s="133"/>
      <c r="F8" s="135">
        <v>2</v>
      </c>
      <c r="G8" s="133">
        <v>3</v>
      </c>
      <c r="H8" s="117">
        <v>10</v>
      </c>
      <c r="I8" s="76"/>
      <c r="J8" s="79">
        <f>SUM(H8:I8)</f>
        <v>10</v>
      </c>
      <c r="K8" s="101">
        <f aca="true" t="shared" si="0" ref="K8:K21">D8-(H8+I8)</f>
        <v>-4</v>
      </c>
      <c r="L8" s="133">
        <v>13</v>
      </c>
      <c r="M8" s="117">
        <v>22</v>
      </c>
      <c r="N8" s="77"/>
      <c r="O8" s="79">
        <f>SUM(M8:N8)</f>
        <v>22</v>
      </c>
      <c r="P8" s="102">
        <f aca="true" t="shared" si="1" ref="P8:P21">L8-(M8+N8)</f>
        <v>-9</v>
      </c>
      <c r="Q8" s="103"/>
      <c r="R8" s="112"/>
      <c r="S8" s="102">
        <f>Q8-R8</f>
        <v>0</v>
      </c>
      <c r="T8" s="78"/>
      <c r="U8" s="78"/>
      <c r="V8" s="78"/>
      <c r="W8" s="78"/>
    </row>
    <row r="9" spans="1:23" ht="15.75">
      <c r="A9" s="121" t="s">
        <v>117</v>
      </c>
      <c r="B9" s="118"/>
      <c r="C9" s="118"/>
      <c r="D9" s="133">
        <v>7</v>
      </c>
      <c r="E9" s="133"/>
      <c r="F9" s="133"/>
      <c r="G9" s="133">
        <v>7</v>
      </c>
      <c r="H9" s="117">
        <v>3</v>
      </c>
      <c r="I9" s="76"/>
      <c r="J9" s="79">
        <f aca="true" t="shared" si="2" ref="J9:J21">SUM(H9:I9)</f>
        <v>3</v>
      </c>
      <c r="K9" s="101">
        <f t="shared" si="0"/>
        <v>4</v>
      </c>
      <c r="L9" s="133">
        <v>20</v>
      </c>
      <c r="M9" s="117">
        <v>6</v>
      </c>
      <c r="N9" s="77"/>
      <c r="O9" s="79">
        <f aca="true" t="shared" si="3" ref="O9:O21">SUM(M9:N9)</f>
        <v>6</v>
      </c>
      <c r="P9" s="102">
        <f t="shared" si="1"/>
        <v>14</v>
      </c>
      <c r="Q9" s="103"/>
      <c r="R9" s="112"/>
      <c r="S9" s="102">
        <f aca="true" t="shared" si="4" ref="S9:S21">Q9-R9</f>
        <v>0</v>
      </c>
      <c r="T9" s="78"/>
      <c r="U9" s="78"/>
      <c r="V9" s="78"/>
      <c r="W9" s="78"/>
    </row>
    <row r="10" spans="1:23" ht="15.75">
      <c r="A10" s="121" t="s">
        <v>118</v>
      </c>
      <c r="B10" s="118"/>
      <c r="C10" s="118"/>
      <c r="D10" s="133">
        <v>6</v>
      </c>
      <c r="E10" s="133"/>
      <c r="F10" s="133"/>
      <c r="G10" s="133">
        <v>6</v>
      </c>
      <c r="H10" s="117"/>
      <c r="I10" s="76"/>
      <c r="J10" s="79">
        <f t="shared" si="2"/>
        <v>0</v>
      </c>
      <c r="K10" s="101">
        <f t="shared" si="0"/>
        <v>6</v>
      </c>
      <c r="L10" s="133">
        <v>6</v>
      </c>
      <c r="M10" s="117"/>
      <c r="N10" s="77"/>
      <c r="O10" s="79">
        <f t="shared" si="3"/>
        <v>0</v>
      </c>
      <c r="P10" s="102">
        <f t="shared" si="1"/>
        <v>6</v>
      </c>
      <c r="Q10" s="103"/>
      <c r="R10" s="112"/>
      <c r="S10" s="102">
        <f t="shared" si="4"/>
        <v>0</v>
      </c>
      <c r="T10" s="78"/>
      <c r="U10" s="78"/>
      <c r="V10" s="78"/>
      <c r="W10" s="78"/>
    </row>
    <row r="11" spans="1:23" ht="24">
      <c r="A11" s="121" t="s">
        <v>119</v>
      </c>
      <c r="B11" s="118">
        <v>865.677</v>
      </c>
      <c r="C11" s="118"/>
      <c r="D11" s="133"/>
      <c r="E11" s="133">
        <v>3</v>
      </c>
      <c r="F11" s="133">
        <v>3</v>
      </c>
      <c r="G11" s="133"/>
      <c r="H11" s="117">
        <v>7</v>
      </c>
      <c r="I11" s="76"/>
      <c r="J11" s="79">
        <f t="shared" si="2"/>
        <v>7</v>
      </c>
      <c r="K11" s="101">
        <f>(D11+E11)-(H11+I11)</f>
        <v>-4</v>
      </c>
      <c r="L11" s="77">
        <v>28</v>
      </c>
      <c r="M11" s="117">
        <v>42</v>
      </c>
      <c r="N11" s="77"/>
      <c r="O11" s="79">
        <f t="shared" si="3"/>
        <v>42</v>
      </c>
      <c r="P11" s="102">
        <f t="shared" si="1"/>
        <v>-14</v>
      </c>
      <c r="Q11" s="103"/>
      <c r="R11" s="112"/>
      <c r="S11" s="102">
        <f t="shared" si="4"/>
        <v>0</v>
      </c>
      <c r="T11" s="78"/>
      <c r="U11" s="78"/>
      <c r="V11" s="78"/>
      <c r="W11" s="78"/>
    </row>
    <row r="12" spans="1:23" ht="15.75">
      <c r="A12" s="121" t="s">
        <v>120</v>
      </c>
      <c r="B12" s="118">
        <v>640</v>
      </c>
      <c r="C12" s="118"/>
      <c r="D12" s="133">
        <v>3</v>
      </c>
      <c r="E12" s="133"/>
      <c r="F12" s="133">
        <v>2</v>
      </c>
      <c r="G12" s="133">
        <v>1</v>
      </c>
      <c r="H12" s="117">
        <v>2</v>
      </c>
      <c r="I12" s="76"/>
      <c r="J12" s="79">
        <f t="shared" si="2"/>
        <v>2</v>
      </c>
      <c r="K12" s="101">
        <f t="shared" si="0"/>
        <v>1</v>
      </c>
      <c r="L12" s="133">
        <v>5</v>
      </c>
      <c r="M12" s="117">
        <v>4</v>
      </c>
      <c r="N12" s="77"/>
      <c r="O12" s="79">
        <f t="shared" si="3"/>
        <v>4</v>
      </c>
      <c r="P12" s="102">
        <f t="shared" si="1"/>
        <v>1</v>
      </c>
      <c r="Q12" s="103"/>
      <c r="R12" s="112"/>
      <c r="S12" s="102">
        <f t="shared" si="4"/>
        <v>0</v>
      </c>
      <c r="T12" s="78"/>
      <c r="U12" s="78"/>
      <c r="V12" s="78"/>
      <c r="W12" s="78"/>
    </row>
    <row r="13" spans="1:23" ht="24">
      <c r="A13" s="121" t="s">
        <v>121</v>
      </c>
      <c r="B13" s="118">
        <v>640</v>
      </c>
      <c r="C13" s="118"/>
      <c r="D13" s="133">
        <v>8</v>
      </c>
      <c r="E13" s="133"/>
      <c r="F13" s="133">
        <v>2</v>
      </c>
      <c r="G13" s="133">
        <v>6</v>
      </c>
      <c r="H13" s="117">
        <v>6</v>
      </c>
      <c r="I13" s="76"/>
      <c r="J13" s="79">
        <f t="shared" si="2"/>
        <v>6</v>
      </c>
      <c r="K13" s="101">
        <f t="shared" si="0"/>
        <v>2</v>
      </c>
      <c r="L13" s="77">
        <v>9</v>
      </c>
      <c r="M13" s="117">
        <v>12</v>
      </c>
      <c r="N13" s="77"/>
      <c r="O13" s="79">
        <f t="shared" si="3"/>
        <v>12</v>
      </c>
      <c r="P13" s="102">
        <f t="shared" si="1"/>
        <v>-3</v>
      </c>
      <c r="Q13" s="103"/>
      <c r="R13" s="112"/>
      <c r="S13" s="102">
        <f t="shared" si="4"/>
        <v>0</v>
      </c>
      <c r="T13" s="78"/>
      <c r="U13" s="78"/>
      <c r="V13" s="78"/>
      <c r="W13" s="78"/>
    </row>
    <row r="14" spans="1:23" ht="24">
      <c r="A14" s="121" t="s">
        <v>122</v>
      </c>
      <c r="B14" s="118">
        <v>271</v>
      </c>
      <c r="C14" s="118"/>
      <c r="D14" s="133">
        <v>24</v>
      </c>
      <c r="E14" s="133"/>
      <c r="F14" s="133">
        <v>6</v>
      </c>
      <c r="G14" s="133">
        <v>17</v>
      </c>
      <c r="H14" s="117">
        <v>20</v>
      </c>
      <c r="I14" s="76"/>
      <c r="J14" s="79">
        <f t="shared" si="2"/>
        <v>20</v>
      </c>
      <c r="K14" s="101">
        <f t="shared" si="0"/>
        <v>4</v>
      </c>
      <c r="L14" s="77">
        <v>18</v>
      </c>
      <c r="M14" s="117">
        <v>40</v>
      </c>
      <c r="N14" s="77"/>
      <c r="O14" s="79">
        <f t="shared" si="3"/>
        <v>40</v>
      </c>
      <c r="P14" s="102">
        <f t="shared" si="1"/>
        <v>-22</v>
      </c>
      <c r="Q14" s="103"/>
      <c r="R14" s="112"/>
      <c r="S14" s="102">
        <f t="shared" si="4"/>
        <v>0</v>
      </c>
      <c r="T14" s="78"/>
      <c r="U14" s="78"/>
      <c r="V14" s="78"/>
      <c r="W14" s="78"/>
    </row>
    <row r="15" spans="1:23" ht="15.75">
      <c r="A15" s="121" t="s">
        <v>123</v>
      </c>
      <c r="B15" s="118">
        <v>640</v>
      </c>
      <c r="C15" s="118"/>
      <c r="D15" s="133">
        <v>7</v>
      </c>
      <c r="E15" s="133"/>
      <c r="F15" s="133">
        <v>1</v>
      </c>
      <c r="G15" s="133">
        <v>6</v>
      </c>
      <c r="H15" s="117">
        <v>8</v>
      </c>
      <c r="I15" s="76"/>
      <c r="J15" s="79">
        <f t="shared" si="2"/>
        <v>8</v>
      </c>
      <c r="K15" s="101">
        <f t="shared" si="0"/>
        <v>-1</v>
      </c>
      <c r="L15" s="77">
        <v>25</v>
      </c>
      <c r="M15" s="117">
        <v>24</v>
      </c>
      <c r="N15" s="77"/>
      <c r="O15" s="79">
        <f t="shared" si="3"/>
        <v>24</v>
      </c>
      <c r="P15" s="102">
        <f t="shared" si="1"/>
        <v>1</v>
      </c>
      <c r="Q15" s="103"/>
      <c r="R15" s="112"/>
      <c r="S15" s="102">
        <f t="shared" si="4"/>
        <v>0</v>
      </c>
      <c r="T15" s="78"/>
      <c r="U15" s="78"/>
      <c r="V15" s="78"/>
      <c r="W15" s="78"/>
    </row>
    <row r="16" spans="1:23" ht="15.75">
      <c r="A16" s="121" t="s">
        <v>124</v>
      </c>
      <c r="B16" s="118"/>
      <c r="C16" s="118"/>
      <c r="D16" s="133"/>
      <c r="E16" s="133"/>
      <c r="F16" s="133"/>
      <c r="G16" s="133"/>
      <c r="H16" s="117"/>
      <c r="I16" s="76"/>
      <c r="J16" s="79">
        <f t="shared" si="2"/>
        <v>0</v>
      </c>
      <c r="K16" s="101">
        <f t="shared" si="0"/>
        <v>0</v>
      </c>
      <c r="L16" s="77"/>
      <c r="M16" s="117"/>
      <c r="N16" s="77"/>
      <c r="O16" s="79">
        <f t="shared" si="3"/>
        <v>0</v>
      </c>
      <c r="P16" s="102">
        <f t="shared" si="1"/>
        <v>0</v>
      </c>
      <c r="Q16" s="103"/>
      <c r="R16" s="112"/>
      <c r="S16" s="102">
        <f t="shared" si="4"/>
        <v>0</v>
      </c>
      <c r="T16" s="78"/>
      <c r="U16" s="78"/>
      <c r="V16" s="78"/>
      <c r="W16" s="78"/>
    </row>
    <row r="17" spans="1:23" ht="24">
      <c r="A17" s="121" t="s">
        <v>125</v>
      </c>
      <c r="B17" s="118">
        <v>640</v>
      </c>
      <c r="C17" s="118"/>
      <c r="D17" s="133">
        <v>7</v>
      </c>
      <c r="E17" s="133"/>
      <c r="F17" s="133"/>
      <c r="G17" s="133">
        <v>7</v>
      </c>
      <c r="H17" s="117">
        <v>4</v>
      </c>
      <c r="I17" s="76"/>
      <c r="J17" s="79">
        <f t="shared" si="2"/>
        <v>4</v>
      </c>
      <c r="K17" s="101">
        <f t="shared" si="0"/>
        <v>3</v>
      </c>
      <c r="L17" s="77">
        <v>22</v>
      </c>
      <c r="M17" s="117">
        <v>21</v>
      </c>
      <c r="N17" s="77"/>
      <c r="O17" s="79">
        <f t="shared" si="3"/>
        <v>21</v>
      </c>
      <c r="P17" s="102">
        <f t="shared" si="1"/>
        <v>1</v>
      </c>
      <c r="Q17" s="103"/>
      <c r="R17" s="112"/>
      <c r="S17" s="102">
        <f t="shared" si="4"/>
        <v>0</v>
      </c>
      <c r="T17" s="78"/>
      <c r="U17" s="78"/>
      <c r="V17" s="78"/>
      <c r="W17" s="78"/>
    </row>
    <row r="18" spans="1:23" ht="24">
      <c r="A18" s="121" t="s">
        <v>126</v>
      </c>
      <c r="B18" s="118">
        <v>640</v>
      </c>
      <c r="C18" s="118"/>
      <c r="D18" s="133"/>
      <c r="E18" s="133">
        <v>3</v>
      </c>
      <c r="F18" s="133"/>
      <c r="G18" s="133">
        <v>1</v>
      </c>
      <c r="H18" s="117">
        <v>3</v>
      </c>
      <c r="I18" s="76"/>
      <c r="J18" s="79">
        <f t="shared" si="2"/>
        <v>3</v>
      </c>
      <c r="K18" s="101">
        <f>E18-(H18+I18)</f>
        <v>0</v>
      </c>
      <c r="L18" s="77">
        <v>4</v>
      </c>
      <c r="M18" s="117">
        <v>3</v>
      </c>
      <c r="N18" s="77"/>
      <c r="O18" s="79">
        <f t="shared" si="3"/>
        <v>3</v>
      </c>
      <c r="P18" s="102">
        <f t="shared" si="1"/>
        <v>1</v>
      </c>
      <c r="Q18" s="103"/>
      <c r="R18" s="112"/>
      <c r="S18" s="102">
        <f t="shared" si="4"/>
        <v>0</v>
      </c>
      <c r="T18" s="78"/>
      <c r="U18" s="78"/>
      <c r="V18" s="78"/>
      <c r="W18" s="78"/>
    </row>
    <row r="19" spans="1:23" ht="15.75">
      <c r="A19" s="121" t="s">
        <v>127</v>
      </c>
      <c r="B19" s="118"/>
      <c r="C19" s="118"/>
      <c r="D19" s="133">
        <v>1</v>
      </c>
      <c r="E19" s="133"/>
      <c r="F19" s="133"/>
      <c r="G19" s="133">
        <v>1</v>
      </c>
      <c r="H19" s="117">
        <v>2</v>
      </c>
      <c r="I19" s="76"/>
      <c r="J19" s="79">
        <f t="shared" si="2"/>
        <v>2</v>
      </c>
      <c r="K19" s="101">
        <f t="shared" si="0"/>
        <v>-1</v>
      </c>
      <c r="L19" s="77"/>
      <c r="M19" s="117"/>
      <c r="N19" s="77"/>
      <c r="O19" s="79">
        <f t="shared" si="3"/>
        <v>0</v>
      </c>
      <c r="P19" s="102">
        <f t="shared" si="1"/>
        <v>0</v>
      </c>
      <c r="Q19" s="103"/>
      <c r="R19" s="112"/>
      <c r="S19" s="102">
        <f t="shared" si="4"/>
        <v>0</v>
      </c>
      <c r="T19" s="78"/>
      <c r="U19" s="78"/>
      <c r="V19" s="78"/>
      <c r="W19" s="78"/>
    </row>
    <row r="20" spans="1:23" ht="24.75">
      <c r="A20" s="122" t="s">
        <v>128</v>
      </c>
      <c r="B20" s="118">
        <v>640</v>
      </c>
      <c r="C20" s="118"/>
      <c r="D20" s="133">
        <v>1</v>
      </c>
      <c r="E20" s="133"/>
      <c r="F20" s="133"/>
      <c r="G20" s="133">
        <v>1</v>
      </c>
      <c r="H20" s="117">
        <v>2</v>
      </c>
      <c r="I20" s="76"/>
      <c r="J20" s="79">
        <f t="shared" si="2"/>
        <v>2</v>
      </c>
      <c r="K20" s="101">
        <f t="shared" si="0"/>
        <v>-1</v>
      </c>
      <c r="L20" s="77">
        <v>5</v>
      </c>
      <c r="M20" s="117">
        <v>3</v>
      </c>
      <c r="N20" s="77"/>
      <c r="O20" s="79">
        <f t="shared" si="3"/>
        <v>3</v>
      </c>
      <c r="P20" s="102">
        <f t="shared" si="1"/>
        <v>2</v>
      </c>
      <c r="Q20" s="103">
        <v>3</v>
      </c>
      <c r="R20" s="112">
        <v>2</v>
      </c>
      <c r="S20" s="102">
        <f t="shared" si="4"/>
        <v>1</v>
      </c>
      <c r="T20" s="78"/>
      <c r="U20" s="78"/>
      <c r="V20" s="78"/>
      <c r="W20" s="78"/>
    </row>
    <row r="21" spans="1:23" ht="24.75">
      <c r="A21" s="122" t="s">
        <v>129</v>
      </c>
      <c r="B21" s="118">
        <v>640</v>
      </c>
      <c r="C21" s="118"/>
      <c r="D21" s="133">
        <v>1</v>
      </c>
      <c r="E21" s="133"/>
      <c r="F21" s="133"/>
      <c r="G21" s="133">
        <v>1</v>
      </c>
      <c r="H21" s="117"/>
      <c r="I21" s="76"/>
      <c r="J21" s="79">
        <f t="shared" si="2"/>
        <v>0</v>
      </c>
      <c r="K21" s="101">
        <f t="shared" si="0"/>
        <v>1</v>
      </c>
      <c r="L21" s="133"/>
      <c r="M21" s="117">
        <v>2</v>
      </c>
      <c r="N21" s="77"/>
      <c r="O21" s="79">
        <f t="shared" si="3"/>
        <v>2</v>
      </c>
      <c r="P21" s="102">
        <f t="shared" si="1"/>
        <v>-2</v>
      </c>
      <c r="Q21" s="103"/>
      <c r="R21" s="112"/>
      <c r="S21" s="102">
        <f t="shared" si="4"/>
        <v>0</v>
      </c>
      <c r="T21" s="78"/>
      <c r="U21" s="78"/>
      <c r="V21" s="78"/>
      <c r="W21" s="78"/>
    </row>
    <row r="22" spans="1:23" ht="20.25" customHeight="1">
      <c r="A22" s="89" t="s">
        <v>130</v>
      </c>
      <c r="B22" s="79"/>
      <c r="C22" s="79"/>
      <c r="D22" s="128">
        <f>SUM(D8:D21)</f>
        <v>71</v>
      </c>
      <c r="E22" s="128">
        <f aca="true" t="shared" si="5" ref="E22:W22">SUM(E8:E21)</f>
        <v>6</v>
      </c>
      <c r="F22" s="128">
        <f t="shared" si="5"/>
        <v>16</v>
      </c>
      <c r="G22" s="128">
        <f>SUM(G8:G21)</f>
        <v>57</v>
      </c>
      <c r="H22" s="79">
        <f t="shared" si="5"/>
        <v>67</v>
      </c>
      <c r="I22" s="79">
        <f t="shared" si="5"/>
        <v>0</v>
      </c>
      <c r="J22" s="79">
        <f t="shared" si="5"/>
        <v>67</v>
      </c>
      <c r="K22" s="101">
        <f t="shared" si="5"/>
        <v>10</v>
      </c>
      <c r="L22" s="211">
        <f t="shared" si="5"/>
        <v>155</v>
      </c>
      <c r="M22" s="79">
        <f t="shared" si="5"/>
        <v>179</v>
      </c>
      <c r="N22" s="79">
        <f t="shared" si="5"/>
        <v>0</v>
      </c>
      <c r="O22" s="79">
        <f t="shared" si="5"/>
        <v>179</v>
      </c>
      <c r="P22" s="102">
        <f t="shared" si="5"/>
        <v>-24</v>
      </c>
      <c r="Q22" s="212">
        <f t="shared" si="5"/>
        <v>3</v>
      </c>
      <c r="R22" s="100">
        <f t="shared" si="5"/>
        <v>2</v>
      </c>
      <c r="S22" s="102">
        <f t="shared" si="5"/>
        <v>1</v>
      </c>
      <c r="T22" s="79">
        <f t="shared" si="5"/>
        <v>0</v>
      </c>
      <c r="U22" s="79">
        <f t="shared" si="5"/>
        <v>0</v>
      </c>
      <c r="V22" s="79">
        <f t="shared" si="5"/>
        <v>0</v>
      </c>
      <c r="W22" s="79">
        <f t="shared" si="5"/>
        <v>0</v>
      </c>
    </row>
    <row r="23" spans="1:23" ht="15.75" customHeight="1">
      <c r="A23" s="47" t="s">
        <v>131</v>
      </c>
      <c r="B23" s="48"/>
      <c r="C23" s="48"/>
      <c r="D23" s="134"/>
      <c r="E23" s="134"/>
      <c r="F23" s="134"/>
      <c r="G23" s="134"/>
      <c r="H23" s="48"/>
      <c r="I23" s="48"/>
      <c r="J23" s="48"/>
      <c r="K23" s="48"/>
      <c r="L23" s="48"/>
      <c r="M23" s="48"/>
      <c r="N23" s="48"/>
      <c r="O23" s="48"/>
      <c r="P23" s="48"/>
      <c r="Q23" s="50"/>
      <c r="R23" s="50"/>
      <c r="S23" s="50"/>
      <c r="T23" s="50"/>
      <c r="U23" s="50"/>
      <c r="V23" s="50"/>
      <c r="W23" s="50"/>
    </row>
    <row r="24" ht="15.75">
      <c r="A24" s="49"/>
    </row>
  </sheetData>
  <sheetProtection/>
  <mergeCells count="6">
    <mergeCell ref="D6:S6"/>
    <mergeCell ref="T6:W6"/>
    <mergeCell ref="A6:A7"/>
    <mergeCell ref="B6:B7"/>
    <mergeCell ref="C6:C7"/>
    <mergeCell ref="C2:L2"/>
  </mergeCells>
  <printOptions/>
  <pageMargins left="0.236220472440945" right="0.236220472440945" top="0.354330708661417" bottom="0.354330708661417" header="0.31496062992126" footer="0.31496062992126"/>
  <pageSetup horizontalDpi="600" verticalDpi="600" orientation="landscape" paperSize="9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28.00390625" style="36" customWidth="1"/>
    <col min="2" max="2" width="15.00390625" style="36" customWidth="1"/>
    <col min="3" max="3" width="11.75390625" style="36" customWidth="1"/>
    <col min="4" max="4" width="8.125" style="36" customWidth="1"/>
    <col min="5" max="5" width="13.125" style="36" customWidth="1"/>
    <col min="6" max="6" width="10.00390625" style="36" customWidth="1"/>
    <col min="7" max="7" width="8.00390625" style="36" customWidth="1"/>
    <col min="8" max="8" width="16.875" style="36" customWidth="1"/>
    <col min="9" max="9" width="11.375" style="36" customWidth="1"/>
    <col min="10" max="16384" width="9.125" style="36" customWidth="1"/>
  </cols>
  <sheetData>
    <row r="1" spans="1:7" ht="12.75">
      <c r="A1" s="1"/>
      <c r="B1" s="2" t="s">
        <v>52</v>
      </c>
      <c r="C1" s="3" t="str">
        <f>'Kadar.ode.'!C1</f>
        <v>Клиничко болнички центар Земун</v>
      </c>
      <c r="D1" s="4"/>
      <c r="E1" s="4"/>
      <c r="F1" s="4"/>
      <c r="G1" s="5"/>
    </row>
    <row r="2" spans="1:7" ht="12.75">
      <c r="A2" s="1"/>
      <c r="B2" s="2" t="s">
        <v>53</v>
      </c>
      <c r="C2" s="3">
        <f>'Kadar.ode.'!C2</f>
        <v>7030100</v>
      </c>
      <c r="D2" s="4"/>
      <c r="E2" s="4"/>
      <c r="F2" s="4"/>
      <c r="G2" s="5"/>
    </row>
    <row r="3" spans="1:7" ht="12.75">
      <c r="A3" s="1"/>
      <c r="B3" s="2" t="s">
        <v>54</v>
      </c>
      <c r="C3" s="3" t="str">
        <f>'Kadar.ode.'!C3</f>
        <v>31.12.2021.</v>
      </c>
      <c r="D3" s="4"/>
      <c r="E3" s="4"/>
      <c r="F3" s="4"/>
      <c r="G3" s="5"/>
    </row>
    <row r="4" spans="1:7" ht="14.25">
      <c r="A4" s="1"/>
      <c r="B4" s="2" t="s">
        <v>132</v>
      </c>
      <c r="C4" s="6" t="s">
        <v>15</v>
      </c>
      <c r="D4" s="7"/>
      <c r="E4" s="7"/>
      <c r="F4" s="7"/>
      <c r="G4" s="8"/>
    </row>
    <row r="5" spans="1:4" ht="12" customHeight="1">
      <c r="A5" s="10"/>
      <c r="B5" s="37"/>
      <c r="C5" s="38"/>
      <c r="D5" s="39"/>
    </row>
    <row r="6" spans="1:6" ht="21.75" customHeight="1">
      <c r="A6" s="249" t="s">
        <v>104</v>
      </c>
      <c r="B6" s="249"/>
      <c r="C6" s="40"/>
      <c r="D6" s="40"/>
      <c r="E6" s="40"/>
      <c r="F6" s="40"/>
    </row>
    <row r="7" spans="1:6" ht="12.75">
      <c r="A7" s="96" t="s">
        <v>133</v>
      </c>
      <c r="B7" s="123">
        <v>640</v>
      </c>
      <c r="C7" s="40"/>
      <c r="D7" s="40"/>
      <c r="E7" s="40"/>
      <c r="F7" s="40"/>
    </row>
    <row r="8" spans="1:6" ht="12.75">
      <c r="A8" s="96" t="s">
        <v>134</v>
      </c>
      <c r="B8" s="123"/>
      <c r="C8" s="40"/>
      <c r="D8" s="40"/>
      <c r="E8" s="40"/>
      <c r="F8" s="40"/>
    </row>
    <row r="9" spans="1:6" ht="12.75">
      <c r="A9" s="96" t="s">
        <v>130</v>
      </c>
      <c r="B9" s="123">
        <f>SUM(B7:B8)</f>
        <v>640</v>
      </c>
      <c r="C9" s="40"/>
      <c r="D9" s="40"/>
      <c r="E9" s="40"/>
      <c r="F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2"/>
    </row>
    <row r="11" spans="1:9" ht="57.75" customHeight="1">
      <c r="A11" s="245" t="s">
        <v>135</v>
      </c>
      <c r="B11" s="250" t="s">
        <v>58</v>
      </c>
      <c r="C11" s="250"/>
      <c r="D11" s="250"/>
      <c r="E11" s="250"/>
      <c r="F11" s="250"/>
      <c r="G11" s="250"/>
      <c r="H11" s="250" t="s">
        <v>59</v>
      </c>
      <c r="I11" s="250"/>
    </row>
    <row r="12" spans="1:9" ht="54.75" customHeight="1">
      <c r="A12" s="245"/>
      <c r="B12" s="90" t="s">
        <v>136</v>
      </c>
      <c r="C12" s="114" t="s">
        <v>137</v>
      </c>
      <c r="D12" s="113" t="s">
        <v>113</v>
      </c>
      <c r="E12" s="90" t="s">
        <v>138</v>
      </c>
      <c r="F12" s="114" t="s">
        <v>137</v>
      </c>
      <c r="G12" s="113" t="s">
        <v>113</v>
      </c>
      <c r="H12" s="90" t="s">
        <v>139</v>
      </c>
      <c r="I12" s="90" t="s">
        <v>140</v>
      </c>
    </row>
    <row r="13" spans="1:9" ht="12.75">
      <c r="A13" s="124" t="s">
        <v>141</v>
      </c>
      <c r="B13" s="91"/>
      <c r="C13" s="115">
        <v>2</v>
      </c>
      <c r="D13" s="93">
        <f aca="true" t="shared" si="0" ref="D13:D23">B13-C13</f>
        <v>-2</v>
      </c>
      <c r="E13" s="127">
        <v>3</v>
      </c>
      <c r="F13" s="116">
        <v>3</v>
      </c>
      <c r="G13" s="93">
        <f aca="true" t="shared" si="1" ref="G13:G23">E13-F13</f>
        <v>0</v>
      </c>
      <c r="H13" s="94"/>
      <c r="I13" s="95"/>
    </row>
    <row r="14" spans="1:9" ht="12.75">
      <c r="A14" s="124" t="s">
        <v>142</v>
      </c>
      <c r="B14" s="91"/>
      <c r="C14" s="115"/>
      <c r="D14" s="93">
        <f t="shared" si="0"/>
        <v>0</v>
      </c>
      <c r="E14" s="127">
        <v>7</v>
      </c>
      <c r="F14" s="116"/>
      <c r="G14" s="93">
        <f t="shared" si="1"/>
        <v>7</v>
      </c>
      <c r="H14" s="94"/>
      <c r="I14" s="95"/>
    </row>
    <row r="15" spans="1:9" ht="24">
      <c r="A15" s="125" t="s">
        <v>185</v>
      </c>
      <c r="B15" s="127">
        <v>49</v>
      </c>
      <c r="C15" s="115">
        <v>45</v>
      </c>
      <c r="D15" s="93">
        <f>B15-C15</f>
        <v>4</v>
      </c>
      <c r="E15" s="127"/>
      <c r="F15" s="116"/>
      <c r="G15" s="93">
        <f>E15-F15</f>
        <v>0</v>
      </c>
      <c r="H15" s="94"/>
      <c r="I15" s="95"/>
    </row>
    <row r="16" spans="1:9" ht="24">
      <c r="A16" s="125" t="s">
        <v>186</v>
      </c>
      <c r="B16" s="91"/>
      <c r="C16" s="115"/>
      <c r="D16" s="93">
        <f t="shared" si="0"/>
        <v>0</v>
      </c>
      <c r="E16" s="127">
        <v>139</v>
      </c>
      <c r="F16" s="116">
        <v>205</v>
      </c>
      <c r="G16" s="93">
        <f t="shared" si="1"/>
        <v>-66</v>
      </c>
      <c r="H16" s="94"/>
      <c r="I16" s="95"/>
    </row>
    <row r="17" spans="1:9" ht="36">
      <c r="A17" s="125" t="s">
        <v>187</v>
      </c>
      <c r="B17" s="91"/>
      <c r="C17" s="115">
        <v>3</v>
      </c>
      <c r="D17" s="93">
        <f t="shared" si="0"/>
        <v>-3</v>
      </c>
      <c r="E17" s="94"/>
      <c r="F17" s="116">
        <v>14</v>
      </c>
      <c r="G17" s="93">
        <f t="shared" si="1"/>
        <v>-14</v>
      </c>
      <c r="H17" s="94"/>
      <c r="I17" s="95"/>
    </row>
    <row r="18" spans="1:9" ht="12.75">
      <c r="A18" s="124"/>
      <c r="B18" s="91"/>
      <c r="C18" s="115"/>
      <c r="D18" s="93">
        <f t="shared" si="0"/>
        <v>0</v>
      </c>
      <c r="E18" s="94"/>
      <c r="F18" s="116"/>
      <c r="G18" s="93">
        <f t="shared" si="1"/>
        <v>0</v>
      </c>
      <c r="H18" s="94"/>
      <c r="I18" s="95"/>
    </row>
    <row r="19" spans="1:9" ht="12.75">
      <c r="A19" s="124"/>
      <c r="B19" s="91"/>
      <c r="C19" s="115"/>
      <c r="D19" s="93">
        <f t="shared" si="0"/>
        <v>0</v>
      </c>
      <c r="E19" s="94"/>
      <c r="F19" s="116"/>
      <c r="G19" s="93">
        <f t="shared" si="1"/>
        <v>0</v>
      </c>
      <c r="H19" s="94"/>
      <c r="I19" s="95"/>
    </row>
    <row r="20" spans="1:9" ht="12.75">
      <c r="A20" s="124"/>
      <c r="B20" s="91"/>
      <c r="C20" s="115"/>
      <c r="D20" s="93">
        <f t="shared" si="0"/>
        <v>0</v>
      </c>
      <c r="E20" s="94"/>
      <c r="F20" s="116"/>
      <c r="G20" s="93">
        <f t="shared" si="1"/>
        <v>0</v>
      </c>
      <c r="H20" s="94"/>
      <c r="I20" s="95"/>
    </row>
    <row r="21" spans="1:9" s="35" customFormat="1" ht="12.75">
      <c r="A21" s="126"/>
      <c r="B21" s="91"/>
      <c r="C21" s="115"/>
      <c r="D21" s="93">
        <f t="shared" si="0"/>
        <v>0</v>
      </c>
      <c r="E21" s="94"/>
      <c r="F21" s="116"/>
      <c r="G21" s="93">
        <f t="shared" si="1"/>
        <v>0</v>
      </c>
      <c r="H21" s="94"/>
      <c r="I21" s="95"/>
    </row>
    <row r="22" spans="1:9" s="35" customFormat="1" ht="12.75">
      <c r="A22" s="126"/>
      <c r="B22" s="91"/>
      <c r="C22" s="115"/>
      <c r="D22" s="93">
        <f t="shared" si="0"/>
        <v>0</v>
      </c>
      <c r="E22" s="94"/>
      <c r="F22" s="116"/>
      <c r="G22" s="93">
        <f t="shared" si="1"/>
        <v>0</v>
      </c>
      <c r="H22" s="94"/>
      <c r="I22" s="95"/>
    </row>
    <row r="23" spans="1:9" s="35" customFormat="1" ht="26.25" customHeight="1">
      <c r="A23" s="41" t="s">
        <v>63</v>
      </c>
      <c r="B23" s="213">
        <f>SUM(B13:B22)</f>
        <v>49</v>
      </c>
      <c r="C23" s="92">
        <f>SUM(C13:C22)</f>
        <v>50</v>
      </c>
      <c r="D23" s="93">
        <f t="shared" si="0"/>
        <v>-1</v>
      </c>
      <c r="E23" s="213">
        <f>SUM(E13:E22)</f>
        <v>149</v>
      </c>
      <c r="F23" s="92">
        <f>SUM(F13:F22)</f>
        <v>222</v>
      </c>
      <c r="G23" s="93">
        <f t="shared" si="1"/>
        <v>-73</v>
      </c>
      <c r="H23" s="213">
        <f>SUM(H13:H22)</f>
        <v>0</v>
      </c>
      <c r="I23" s="213">
        <f>SUM(I13:I22)</f>
        <v>0</v>
      </c>
    </row>
    <row r="25" ht="12.75">
      <c r="I25" s="36" t="s">
        <v>194</v>
      </c>
    </row>
  </sheetData>
  <sheetProtection/>
  <mergeCells count="4">
    <mergeCell ref="A6:B6"/>
    <mergeCell ref="B11:G11"/>
    <mergeCell ref="H11:I11"/>
    <mergeCell ref="A11:A12"/>
  </mergeCells>
  <printOptions/>
  <pageMargins left="0.236220472440945" right="0.236220472440945" top="0.354330708661417" bottom="0.354330708661417" header="0.31496062992126" footer="0.314960629921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625" style="0" customWidth="1"/>
    <col min="9" max="9" width="14.75390625" style="0" customWidth="1"/>
    <col min="10" max="10" width="16.75390625" style="0" customWidth="1"/>
    <col min="11" max="11" width="18.75390625" style="0" customWidth="1"/>
  </cols>
  <sheetData>
    <row r="1" spans="1:17" ht="12.75">
      <c r="A1" s="1"/>
      <c r="B1" s="2" t="s">
        <v>52</v>
      </c>
      <c r="C1" s="3" t="str">
        <f>'Kadar.ode.'!C1</f>
        <v>Клиничко болнички центар Земун</v>
      </c>
      <c r="D1" s="4"/>
      <c r="E1" s="4"/>
      <c r="F1" s="4"/>
      <c r="G1" s="13"/>
      <c r="H1" s="14"/>
      <c r="I1" s="23"/>
      <c r="J1" s="24"/>
      <c r="K1" s="24"/>
      <c r="L1" s="25"/>
      <c r="M1" s="25"/>
      <c r="N1" s="25"/>
      <c r="O1" s="25"/>
      <c r="P1" s="25"/>
      <c r="Q1" s="25"/>
    </row>
    <row r="2" spans="1:13" ht="12.75">
      <c r="A2" s="1"/>
      <c r="B2" s="2" t="s">
        <v>53</v>
      </c>
      <c r="C2" s="3">
        <f>'Kadar.ode.'!C2</f>
        <v>7030100</v>
      </c>
      <c r="D2" s="4"/>
      <c r="E2" s="4"/>
      <c r="F2" s="4"/>
      <c r="G2" s="15"/>
      <c r="H2" s="14"/>
      <c r="I2" s="26"/>
      <c r="J2" s="24"/>
      <c r="K2" s="27"/>
      <c r="L2" s="25"/>
      <c r="M2" s="25"/>
    </row>
    <row r="3" spans="1:17" ht="12.75">
      <c r="A3" s="1"/>
      <c r="B3" s="2" t="s">
        <v>54</v>
      </c>
      <c r="C3" s="3" t="str">
        <f>'Kadar.ode.'!C3</f>
        <v>31.12.2021.</v>
      </c>
      <c r="D3" s="4"/>
      <c r="E3" s="4"/>
      <c r="F3" s="4"/>
      <c r="G3" s="4"/>
      <c r="H3" s="14"/>
      <c r="I3" s="26"/>
      <c r="J3" s="24"/>
      <c r="K3" s="27"/>
      <c r="L3" s="25"/>
      <c r="M3" s="25"/>
      <c r="N3" s="25"/>
      <c r="O3" s="25"/>
      <c r="P3" s="25"/>
      <c r="Q3" s="25"/>
    </row>
    <row r="4" spans="1:17" ht="14.25">
      <c r="A4" s="1"/>
      <c r="B4" s="2" t="s">
        <v>143</v>
      </c>
      <c r="C4" s="6" t="s">
        <v>17</v>
      </c>
      <c r="D4" s="7"/>
      <c r="E4" s="7"/>
      <c r="F4" s="7"/>
      <c r="G4" s="7"/>
      <c r="H4" s="16"/>
      <c r="I4" s="28"/>
      <c r="J4" s="29"/>
      <c r="K4" s="30"/>
      <c r="L4" s="25"/>
      <c r="M4" s="25"/>
      <c r="N4" s="25"/>
      <c r="O4" s="25"/>
      <c r="P4" s="25"/>
      <c r="Q4" s="25"/>
    </row>
    <row r="5" spans="1:17" ht="12.75">
      <c r="A5" s="17"/>
      <c r="B5" s="17"/>
      <c r="C5" s="17"/>
      <c r="D5" s="17"/>
      <c r="E5" s="17"/>
      <c r="F5" s="17"/>
      <c r="G5" s="18"/>
      <c r="H5" s="19"/>
      <c r="I5" s="31"/>
      <c r="J5" s="32"/>
      <c r="K5" s="33"/>
      <c r="L5" s="12"/>
      <c r="M5" s="12"/>
      <c r="N5" s="12"/>
      <c r="O5" s="12"/>
      <c r="P5" s="12"/>
      <c r="Q5" s="12"/>
    </row>
    <row r="6" spans="1:17" ht="120">
      <c r="A6" s="20"/>
      <c r="B6" s="34"/>
      <c r="C6" s="138" t="s">
        <v>144</v>
      </c>
      <c r="D6" s="139" t="s">
        <v>137</v>
      </c>
      <c r="E6" s="138" t="s">
        <v>109</v>
      </c>
      <c r="F6" s="138" t="s">
        <v>59</v>
      </c>
      <c r="G6" s="138" t="s">
        <v>145</v>
      </c>
      <c r="H6" s="140" t="s">
        <v>146</v>
      </c>
      <c r="I6" s="140" t="s">
        <v>147</v>
      </c>
      <c r="J6" s="141" t="s">
        <v>148</v>
      </c>
      <c r="K6" s="141" t="s">
        <v>149</v>
      </c>
      <c r="L6" s="12"/>
      <c r="M6" s="12"/>
      <c r="N6" s="12"/>
      <c r="O6" s="12"/>
      <c r="P6" s="12"/>
      <c r="Q6" s="12"/>
    </row>
    <row r="7" spans="1:17" ht="6" customHeight="1" thickBot="1" thickTop="1">
      <c r="A7" s="21"/>
      <c r="B7" s="21"/>
      <c r="C7" s="142"/>
      <c r="D7" s="143"/>
      <c r="E7" s="142"/>
      <c r="F7" s="142"/>
      <c r="G7" s="142"/>
      <c r="H7" s="142"/>
      <c r="I7" s="144"/>
      <c r="J7" s="145"/>
      <c r="K7" s="145"/>
      <c r="L7" s="12"/>
      <c r="M7" s="12"/>
      <c r="N7" s="12"/>
      <c r="O7" s="12"/>
      <c r="P7" s="12"/>
      <c r="Q7" s="12"/>
    </row>
    <row r="8" spans="1:17" ht="16.5" thickBot="1" thickTop="1">
      <c r="A8" s="75" t="s">
        <v>150</v>
      </c>
      <c r="B8" s="21"/>
      <c r="C8" s="142">
        <f>SUM('Kadar.ode.'!J40,'Kadar.dne.bol.dij.'!E18,'Kadar.zaj.med.del.'!D22)</f>
        <v>306</v>
      </c>
      <c r="D8" s="146">
        <f>IF('Kadar.zaj.med.del.'!E11&gt;='Kadar.zaj.med.del.'!J11,SUM('Kadar.ode.'!R40,'Kadar.dne.bol.dij.'!H18,'Kadar.zaj.med.del.'!J22)-'Kadar.zaj.med.del.'!J11-'Kadar.zaj.med.del.'!J18,IF((('Kadar.zaj.med.del.'!E11+'Kadar.zaj.med.del.'!D11)&lt;='Kadar.zaj.med.del.'!J11),SUM('Kadar.ode.'!R40,'Kadar.dne.bol.dij.'!H18,'Kadar.zaj.med.del.'!J22)-'Kadar.zaj.med.del.'!J18-('Kadar.zaj.med.del.'!J11-'Kadar.zaj.med.del.'!D11),SUM('Kadar.ode.'!R40,'Kadar.dne.bol.dij.'!H18,'Kadar.zaj.med.del.'!J22)-'Kadar.zaj.med.del.'!J18-'Kadar.zaj.med.del.'!E11))+4</f>
        <v>281</v>
      </c>
      <c r="E8" s="147">
        <f aca="true" t="shared" si="0" ref="E8:E13">C8-D8</f>
        <v>25</v>
      </c>
      <c r="F8" s="142">
        <f>SUM('Kadar.ode.'!AG40,'Kadar.dne.bol.dij.'!P18,'Kadar.zaj.med.del.'!T22)</f>
        <v>0</v>
      </c>
      <c r="G8" s="142">
        <f aca="true" t="shared" si="1" ref="G8:G13">SUM(C8,F8)</f>
        <v>306</v>
      </c>
      <c r="H8" s="205"/>
      <c r="I8" s="207">
        <v>11</v>
      </c>
      <c r="J8" s="148">
        <v>14</v>
      </c>
      <c r="K8" s="148">
        <f aca="true" t="shared" si="2" ref="K8:K13">C8+J8</f>
        <v>320</v>
      </c>
      <c r="L8" s="12"/>
      <c r="M8" s="12"/>
      <c r="N8" s="12"/>
      <c r="O8" s="12"/>
      <c r="P8" s="12"/>
      <c r="Q8" s="12"/>
    </row>
    <row r="9" spans="1:17" ht="16.5" thickBot="1" thickTop="1">
      <c r="A9" s="75" t="s">
        <v>151</v>
      </c>
      <c r="B9" s="21"/>
      <c r="C9" s="142">
        <f>SUM('Kadar.zaj.med.del.'!E22)</f>
        <v>6</v>
      </c>
      <c r="D9" s="143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-4</f>
        <v>6</v>
      </c>
      <c r="E9" s="142">
        <f t="shared" si="0"/>
        <v>0</v>
      </c>
      <c r="F9" s="142">
        <f>SUM('Kadar.zaj.med.del.'!U22)</f>
        <v>0</v>
      </c>
      <c r="G9" s="142">
        <f t="shared" si="1"/>
        <v>6</v>
      </c>
      <c r="H9" s="205"/>
      <c r="I9" s="205">
        <v>1</v>
      </c>
      <c r="J9" s="148">
        <v>1</v>
      </c>
      <c r="K9" s="148">
        <f t="shared" si="2"/>
        <v>7</v>
      </c>
      <c r="L9" s="12"/>
      <c r="M9" s="12"/>
      <c r="N9" s="12"/>
      <c r="O9" s="12"/>
      <c r="P9" s="12"/>
      <c r="Q9" s="12"/>
    </row>
    <row r="10" spans="1:11" ht="16.5" thickBot="1" thickTop="1">
      <c r="A10" s="75" t="s">
        <v>152</v>
      </c>
      <c r="B10" s="21"/>
      <c r="C10" s="142">
        <f>SUM('Kadar.ode.'!T40,'Kadar.dne.bol.dij.'!J18,'Kadar.zaj.med.del.'!L22)</f>
        <v>747</v>
      </c>
      <c r="D10" s="146">
        <f>SUM('Kadar.ode.'!AA40,'Kadar.dne.bol.dij.'!K18,'Kadar.zaj.med.del.'!O22)</f>
        <v>870</v>
      </c>
      <c r="E10" s="142">
        <f t="shared" si="0"/>
        <v>-123</v>
      </c>
      <c r="F10" s="142">
        <f>SUM('Kadar.ode.'!AH40,'Kadar.dne.bol.dij.'!Q18,'Kadar.zaj.med.del.'!V22)</f>
        <v>0</v>
      </c>
      <c r="G10" s="142">
        <f t="shared" si="1"/>
        <v>747</v>
      </c>
      <c r="H10" s="205">
        <v>4</v>
      </c>
      <c r="I10" s="205">
        <v>51</v>
      </c>
      <c r="J10" s="148">
        <v>48</v>
      </c>
      <c r="K10" s="148">
        <f t="shared" si="2"/>
        <v>795</v>
      </c>
    </row>
    <row r="11" spans="1:11" ht="16.5" thickBot="1" thickTop="1">
      <c r="A11" s="75" t="s">
        <v>153</v>
      </c>
      <c r="B11" s="21"/>
      <c r="C11" s="142">
        <f>SUM('Kadar.ode.'!AC40,'Kadar.dne.bol.dij.'!M18,'Kadar.zaj.med.del.'!Q22)</f>
        <v>4</v>
      </c>
      <c r="D11" s="143">
        <f>SUM('Kadar.ode.'!AD40,'Kadar.ode.'!AE40,'Kadar.dne.bol.dij.'!N18,'Kadar.zaj.med.del.'!R22)</f>
        <v>5</v>
      </c>
      <c r="E11" s="142">
        <f t="shared" si="0"/>
        <v>-1</v>
      </c>
      <c r="F11" s="142">
        <f>SUM('Kadar.ode.'!AI40,'Kadar.dne.bol.dij.'!R18,'Kadar.zaj.med.del.'!W22)</f>
        <v>0</v>
      </c>
      <c r="G11" s="142">
        <f t="shared" si="1"/>
        <v>4</v>
      </c>
      <c r="H11" s="205"/>
      <c r="I11" s="205"/>
      <c r="J11" s="148"/>
      <c r="K11" s="148">
        <f t="shared" si="2"/>
        <v>4</v>
      </c>
    </row>
    <row r="12" spans="1:11" ht="16.5" thickBot="1" thickTop="1">
      <c r="A12" s="75" t="s">
        <v>154</v>
      </c>
      <c r="B12" s="21"/>
      <c r="C12" s="142">
        <f>SUM('Kadar.nem.'!B23)</f>
        <v>49</v>
      </c>
      <c r="D12" s="143">
        <f>SUM('Kadar.nem.'!C23)</f>
        <v>50</v>
      </c>
      <c r="E12" s="142">
        <f t="shared" si="0"/>
        <v>-1</v>
      </c>
      <c r="F12" s="142">
        <f>SUM('Kadar.nem.'!H23)</f>
        <v>0</v>
      </c>
      <c r="G12" s="142">
        <f t="shared" si="1"/>
        <v>49</v>
      </c>
      <c r="H12" s="205">
        <v>1</v>
      </c>
      <c r="I12" s="205">
        <v>19</v>
      </c>
      <c r="J12" s="148">
        <v>1</v>
      </c>
      <c r="K12" s="148">
        <f t="shared" si="2"/>
        <v>50</v>
      </c>
    </row>
    <row r="13" spans="1:11" ht="16.5" thickBot="1" thickTop="1">
      <c r="A13" s="75" t="s">
        <v>155</v>
      </c>
      <c r="B13" s="21"/>
      <c r="C13" s="142">
        <f>SUM('Kadar.nem.'!E23)</f>
        <v>149</v>
      </c>
      <c r="D13" s="143">
        <f>SUM('Kadar.nem.'!F23)</f>
        <v>222</v>
      </c>
      <c r="E13" s="142">
        <f t="shared" si="0"/>
        <v>-73</v>
      </c>
      <c r="F13" s="142">
        <f>SUM('Kadar.nem.'!I23)</f>
        <v>0</v>
      </c>
      <c r="G13" s="142">
        <f t="shared" si="1"/>
        <v>149</v>
      </c>
      <c r="H13" s="205">
        <v>1</v>
      </c>
      <c r="I13" s="205"/>
      <c r="J13" s="148">
        <v>14</v>
      </c>
      <c r="K13" s="148">
        <f t="shared" si="2"/>
        <v>163</v>
      </c>
    </row>
    <row r="14" spans="1:11" ht="16.5" thickBot="1" thickTop="1">
      <c r="A14" s="22" t="s">
        <v>63</v>
      </c>
      <c r="B14" s="21"/>
      <c r="C14" s="142">
        <f aca="true" t="shared" si="3" ref="C14:K14">SUM(C8:C13)</f>
        <v>1261</v>
      </c>
      <c r="D14" s="143">
        <f t="shared" si="3"/>
        <v>1434</v>
      </c>
      <c r="E14" s="142">
        <f t="shared" si="3"/>
        <v>-173</v>
      </c>
      <c r="F14" s="142">
        <f t="shared" si="3"/>
        <v>0</v>
      </c>
      <c r="G14" s="142">
        <f t="shared" si="3"/>
        <v>1261</v>
      </c>
      <c r="H14" s="205">
        <f t="shared" si="3"/>
        <v>6</v>
      </c>
      <c r="I14" s="205">
        <f>SUM(I8:I13)</f>
        <v>82</v>
      </c>
      <c r="J14" s="148">
        <f t="shared" si="3"/>
        <v>78</v>
      </c>
      <c r="K14" s="148">
        <f t="shared" si="3"/>
        <v>1339</v>
      </c>
    </row>
    <row r="15" ht="12.75" thickTop="1">
      <c r="H15" s="206"/>
    </row>
    <row r="17" ht="15.75" customHeight="1">
      <c r="K17" t="s">
        <v>193</v>
      </c>
    </row>
    <row r="18" ht="3.75" customHeight="1"/>
    <row r="19" spans="1:10" ht="15" customHeight="1">
      <c r="A19" s="253" t="s">
        <v>199</v>
      </c>
      <c r="B19" s="254"/>
      <c r="C19" s="254"/>
      <c r="D19" s="254"/>
      <c r="E19" s="254"/>
      <c r="F19" s="254"/>
      <c r="G19" s="254"/>
      <c r="H19" s="254"/>
      <c r="I19" s="254"/>
      <c r="J19" s="254"/>
    </row>
    <row r="20" spans="1:10" ht="12">
      <c r="A20" s="254"/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10" ht="52.5" customHeight="1">
      <c r="A21" s="254"/>
      <c r="B21" s="254"/>
      <c r="C21" s="254"/>
      <c r="D21" s="254"/>
      <c r="E21" s="254"/>
      <c r="F21" s="254"/>
      <c r="G21" s="254"/>
      <c r="H21" s="254"/>
      <c r="I21" s="254"/>
      <c r="J21" s="254"/>
    </row>
    <row r="22" spans="1:10" ht="12">
      <c r="A22" s="251" t="s">
        <v>200</v>
      </c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0" ht="50.2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</row>
  </sheetData>
  <sheetProtection/>
  <mergeCells count="2">
    <mergeCell ref="A22:J23"/>
    <mergeCell ref="A19:J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nada.velickovic</cp:lastModifiedBy>
  <cp:lastPrinted>2022-02-09T11:48:55Z</cp:lastPrinted>
  <dcterms:created xsi:type="dcterms:W3CDTF">1998-03-25T08:50:00Z</dcterms:created>
  <dcterms:modified xsi:type="dcterms:W3CDTF">2023-01-26T13:32:22Z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